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6990" activeTab="0"/>
  </bookViews>
  <sheets>
    <sheet name="גיליון1" sheetId="1" r:id="rId1"/>
  </sheets>
  <definedNames>
    <definedName name="_xlnm.Print_Area" localSheetId="0">'גיליון1'!$A$1:$D$722</definedName>
    <definedName name="_xlnm.Print_Titles" localSheetId="0">'גיליון1'!$1:$1</definedName>
  </definedNames>
  <calcPr fullCalcOnLoad="1"/>
</workbook>
</file>

<file path=xl/sharedStrings.xml><?xml version="1.0" encoding="utf-8"?>
<sst xmlns="http://schemas.openxmlformats.org/spreadsheetml/2006/main" count="726" uniqueCount="726">
  <si>
    <t>חלק/פרק/סעיף וחשבון</t>
  </si>
  <si>
    <t>תקציב 2017</t>
  </si>
  <si>
    <t>הכנסות</t>
  </si>
  <si>
    <t>1 - מסים ומענק כללי</t>
  </si>
  <si>
    <t>11  -  ארנונות</t>
  </si>
  <si>
    <t>1110.100  -  ארנונה כללית</t>
  </si>
  <si>
    <t>1130.100  -  הנחות מימון (ראה 6320.860)</t>
  </si>
  <si>
    <t>1150.100  -  הנחות לפי זכאות (ראה 9950.860)</t>
  </si>
  <si>
    <t>12  -  אגרות</t>
  </si>
  <si>
    <t>1210.220  -  תעודות ואישורים</t>
  </si>
  <si>
    <t>1220.220  -  אגרת רשיונות לשלטי</t>
  </si>
  <si>
    <t>13  -  היטלים</t>
  </si>
  <si>
    <t>1300.800  -  היטלים למימון פ. מלוות</t>
  </si>
  <si>
    <t>19  -  מענקים כלליים</t>
  </si>
  <si>
    <t>1900.912  -  מימון מזכירים בחירות מוניציפלי</t>
  </si>
  <si>
    <t>1950.910  -  שיפוי לפנסיה צוברת</t>
  </si>
  <si>
    <t>2 - שרותים מקומיים</t>
  </si>
  <si>
    <t>21  -  תברואה</t>
  </si>
  <si>
    <t>2123.990  -  מיחזור המש.להגנת הסביבה</t>
  </si>
  <si>
    <t>2133.220  -  אגרת רישוי עסקים</t>
  </si>
  <si>
    <t>2134.220  -  אגרת שולחנות וכסאות</t>
  </si>
  <si>
    <t>2140.220  -  רשיונות לכלבים</t>
  </si>
  <si>
    <t>2142.220  -  פיקוח וטרינרי</t>
  </si>
  <si>
    <t>22  -  שירותי חירום ובטחון</t>
  </si>
  <si>
    <t>2250.420  -  השת.הורים בסדנאות</t>
  </si>
  <si>
    <t>2250.440  -  השתתפות הרשות למלחמה בסמי</t>
  </si>
  <si>
    <t>2250.990  -  מלחמה באלימות מ.לבטחון  (מצילה)</t>
  </si>
  <si>
    <t>23  -  תכנון ובניין עיר</t>
  </si>
  <si>
    <t>2310.420  -  הכנסות משר.הנדסיים</t>
  </si>
  <si>
    <t>2320.760  -  השתתפות רשות ניקוז ירקון</t>
  </si>
  <si>
    <t>2331.220  -  אג' רשיונות לבניה מ.ע.ג</t>
  </si>
  <si>
    <t>2331.800  -  ממון אגף הנדסה מהיטלי השב</t>
  </si>
  <si>
    <t>23311.220 - פקדון אגרת רשיונות לבנייה</t>
  </si>
  <si>
    <t>24  -  נכסים ציבוריים</t>
  </si>
  <si>
    <t>2400.220  -  דמי הדבקת מודעות</t>
  </si>
  <si>
    <t>2444.990  -  סימון כבישים השתתפות הממשלה</t>
  </si>
  <si>
    <t>2445.990  -  השת ממשלה במנ תאונות</t>
  </si>
  <si>
    <t>26  -  הכנסות שונות</t>
  </si>
  <si>
    <t>2690.950  -  השת' משרד הקליטה בקשישים עולי</t>
  </si>
  <si>
    <t>2691.690  -  החזר מהוצאות גבייה מ.ג.ע.</t>
  </si>
  <si>
    <t>28  -  פיקוח עירוני</t>
  </si>
  <si>
    <t>2820.690  -  קנסות בית משפט</t>
  </si>
  <si>
    <t>2820.691  -  אגרת לכידת כלבים</t>
  </si>
  <si>
    <t>3 - שרותים ממלכתיים</t>
  </si>
  <si>
    <t>31  -  תקבולים ממשרד החינוך</t>
  </si>
  <si>
    <t xml:space="preserve">312 - הכנסות לחינוך קדם יסודי </t>
  </si>
  <si>
    <t>3122.420 -  גנ"י -השתת' מגוונים גני יולא</t>
  </si>
  <si>
    <t>3122.920  -  השת' ממשלה בעוזרות גננות</t>
  </si>
  <si>
    <t>3122.921 - גנ"י חובה חומרים</t>
  </si>
  <si>
    <t>3122.923  -  גננות גני חובה ממשלה</t>
  </si>
  <si>
    <t>3123.420  -  גנ"י טרום הורים העשרה</t>
  </si>
  <si>
    <t>3123.920  -  השת ממשלה בשכ"ל גנ</t>
  </si>
  <si>
    <t xml:space="preserve">313 - הכנסות לחינוך יסודי </t>
  </si>
  <si>
    <t>3131.920  -  תקבולים בגין שרתים</t>
  </si>
  <si>
    <t>3132.920  -  תקבולים בגין מזכירים</t>
  </si>
  <si>
    <t>3133.920  -  חינוך מיוחד</t>
  </si>
  <si>
    <t>3134.920  -  אגרת שיכפול</t>
  </si>
  <si>
    <t>3134.922  -  ניהול עצמי בי"ס יסודי</t>
  </si>
  <si>
    <t>3134.923  -  קיץ של ידידות (מול הוצאה)</t>
  </si>
  <si>
    <t>3134.924  -  השאלת ספרי לימוד(מול הוצאה )</t>
  </si>
  <si>
    <t xml:space="preserve">314 - הכנסות לחטיבת הביניים </t>
  </si>
  <si>
    <t>3140.420  -  אג תלמידי חוץ</t>
  </si>
  <si>
    <t>3140.920  -  השת ממשלה בחט"ב</t>
  </si>
  <si>
    <t>3142.420  -  אשכול פיס שכירויות</t>
  </si>
  <si>
    <t xml:space="preserve">315 - הכנסות לחינוך על יסודי </t>
  </si>
  <si>
    <t>3152.420  -  השת הורים באלון</t>
  </si>
  <si>
    <t>3152.920  -  השת ממשלה באלון</t>
  </si>
  <si>
    <t>3157.420  -  רוטברג-הורים</t>
  </si>
  <si>
    <t>3157.920  -  השת ממשלה ברוטברג</t>
  </si>
  <si>
    <t xml:space="preserve">317 - שירותים נוספים לבתי"ס ולגנ"י </t>
  </si>
  <si>
    <t>3171.920  -  השת ממשלה קב"ט</t>
  </si>
  <si>
    <t>3171.990  -  השת משטרה בשמירה</t>
  </si>
  <si>
    <t>3173.920  -  השת בשרות פסיכולוג</t>
  </si>
  <si>
    <t>3175.420  -  ביטוח תלמידים - אגרת חינו</t>
  </si>
  <si>
    <t>3176.420  -  השתתפות בתוכניות למחוננים</t>
  </si>
  <si>
    <t>3176.423  -  רקפת - השת' הורים</t>
  </si>
  <si>
    <t>3176.440  -  השת' קופ"ח מכבי ברקפת</t>
  </si>
  <si>
    <t>3176.920  -  רווחה בחינוך ממשלה</t>
  </si>
  <si>
    <t>3176.921  -  מועדונית השת מ.החינוך</t>
  </si>
  <si>
    <t>31765.990  -   השת צהרון חינוך מיוחד-חדש</t>
  </si>
  <si>
    <t>3177.920  -  השת קצין בקור סדיר</t>
  </si>
  <si>
    <t>3177.921  -  קב"ס הכ מפרוייקטים</t>
  </si>
  <si>
    <t>3178.420  -  תשלומי הורים להסעות יסודי</t>
  </si>
  <si>
    <t>3178.920  -  השת ממשלה בהסעות</t>
  </si>
  <si>
    <t>3179.420  -  גביה מהורים פרויקטים שונים</t>
  </si>
  <si>
    <t>3179.920  -  סיעות רפואיות-משרד החנוך</t>
  </si>
  <si>
    <t>3179.923  -  תשלומי הורים חומרים</t>
  </si>
  <si>
    <t>3179.924  -  אגרת שכפול פר תלמיד</t>
  </si>
  <si>
    <t>32  -  שירותי תרבות וספורט</t>
  </si>
  <si>
    <t>3220.870  -  החזר רשת ביטחון מפירוק הקאנטרי</t>
  </si>
  <si>
    <t>3222.420  -  הכנסות מהפעלת בית יד לבנים</t>
  </si>
  <si>
    <t>3230.420  -  השת קוראים בספריה</t>
  </si>
  <si>
    <t>3230.920  -  השת ממשלה בספריה</t>
  </si>
  <si>
    <t>3250.420  -  קונסרב הורים</t>
  </si>
  <si>
    <t>3250.920  -  קונסרב ממשלה</t>
  </si>
  <si>
    <t>3293.920  -  השת ממשלה בספורט</t>
  </si>
  <si>
    <t>34  -  תקבולים משירותי רווחה</t>
  </si>
  <si>
    <t xml:space="preserve">341 - מינהל הרווחה </t>
  </si>
  <si>
    <t>34100.930  -  השת מ הרווחה במינה</t>
  </si>
  <si>
    <t xml:space="preserve">342 - רווחת הפרטי והמשפחה </t>
  </si>
  <si>
    <t>3422.420  -  סיוע חומרי למשפחה השתת תו</t>
  </si>
  <si>
    <t>3422.930  -  משפחות במצוקה בקהילה</t>
  </si>
  <si>
    <t>34240.420  -  השת בתחנת ייעוץ והדרכה</t>
  </si>
  <si>
    <t>34240.930  -  מרכז טיפול באלימות</t>
  </si>
  <si>
    <t xml:space="preserve">343 - שרותים לילד ולנוער </t>
  </si>
  <si>
    <t>34353.930 טיפול בילד בקהילה</t>
  </si>
  <si>
    <t>3438.420  -  ילדים בפנימיות השת תושבים</t>
  </si>
  <si>
    <t>3438.930  -  ילדים בפנימיות השת מ.</t>
  </si>
  <si>
    <t>3438.931  -  תכנית עם הפנים לקהילה</t>
  </si>
  <si>
    <t>3439.930  -  ילדים במעונות יום</t>
  </si>
  <si>
    <t xml:space="preserve">344 - שרותים לזקן </t>
  </si>
  <si>
    <t>34430.930  -  זקנים במעונות מ.הרווחה</t>
  </si>
  <si>
    <t>34442.420  -  טיפול בזקן בקהילה הש.ת</t>
  </si>
  <si>
    <t>3445.930  -  מסגרות יום לזקן- עו"ר</t>
  </si>
  <si>
    <t>345 - שרותים למש"ה(מוגבלות שכלית התפתחותית )</t>
  </si>
  <si>
    <t>3451.420  -  מש"ה במוסדות הש.ת.</t>
  </si>
  <si>
    <t>3451.930  -  מש"ה במוסדות רווחה</t>
  </si>
  <si>
    <t>34512.930  -  החזקת אוטיסטיים הש.מ.הר</t>
  </si>
  <si>
    <t>3453.930  -  שרותים תומכים למש"ה</t>
  </si>
  <si>
    <t xml:space="preserve">346 - שרותי שיקום </t>
  </si>
  <si>
    <t>3463.930  -  שיקום העיוור בקהילה</t>
  </si>
  <si>
    <t>3465.420  -  נכים הש.תושבים</t>
  </si>
  <si>
    <t>3465.930  -  אחזקת נכים במסגרת</t>
  </si>
  <si>
    <t xml:space="preserve">347 - שרותי תיקון </t>
  </si>
  <si>
    <t>3471.930  -  שקום נוער-השת מ.הרווחה</t>
  </si>
  <si>
    <t>3474.930  -  מפתן-משרד הרווחה</t>
  </si>
  <si>
    <t xml:space="preserve">348 - עבודה קהילתית והתנדבות </t>
  </si>
  <si>
    <t>3482.930  -  עבודה קהילתית-הש.מ</t>
  </si>
  <si>
    <t>37-איכות הסביבה</t>
  </si>
  <si>
    <t>3790.920 - השתפות נמשרד להגנת הסביבה-חדש</t>
  </si>
  <si>
    <t>4 - מפעלים</t>
  </si>
  <si>
    <t>41  -  מים ותאגיד "שרונים"</t>
  </si>
  <si>
    <t>4131.210  -  אגרת מים</t>
  </si>
  <si>
    <t>43  -  נכסים</t>
  </si>
  <si>
    <t>4300.650  -  דמי שמוש במקרקעין</t>
  </si>
  <si>
    <t>44  -  תחבורה</t>
  </si>
  <si>
    <t>4430.220  -  אכיפת דוחות חניה</t>
  </si>
  <si>
    <t>4430.221  -  אגרת חניה מוסדרת</t>
  </si>
  <si>
    <t>4432.220  -  דוחות חניה</t>
  </si>
  <si>
    <t>5 - תקבולים בלתי רגילים</t>
  </si>
  <si>
    <t>5110.660  -  הכנסות מרבית ודיבי</t>
  </si>
  <si>
    <t>5310.760  -  הכנסות מהעברת פנסיה</t>
  </si>
  <si>
    <t>5992.510  -  הכנסות בגין שנים קודמות</t>
  </si>
  <si>
    <t>הוצאות</t>
  </si>
  <si>
    <t>6 - הנהלה כללית</t>
  </si>
  <si>
    <t>61  -  מינהל כללי</t>
  </si>
  <si>
    <t xml:space="preserve">6111 - ראש העיר וסגניו </t>
  </si>
  <si>
    <t>6111.110  -  ראש העיר וסגנים</t>
  </si>
  <si>
    <t>6111.530  - דלק ראש העיר וסגניו</t>
  </si>
  <si>
    <t>6111.531  -  ליסינג ראש העיר וסגניו</t>
  </si>
  <si>
    <t>6111.532  -  הוצאות רכב כללי ראש העיר וסגני</t>
  </si>
  <si>
    <t>6111.780  -  קדום מעמד האשה</t>
  </si>
  <si>
    <t>6111.781  -  מועצת נשים עירונית</t>
  </si>
  <si>
    <t>6111.782  -  הממונה על מניעת הטרדה מינית</t>
  </si>
  <si>
    <t>6111.810  -  תרומות ומתנות</t>
  </si>
  <si>
    <t xml:space="preserve">6112 - לשכת ראש העיר </t>
  </si>
  <si>
    <t>6112.110  -  לשכת ראש העיר</t>
  </si>
  <si>
    <t xml:space="preserve">6113 - לשכות סגני ראש העיר </t>
  </si>
  <si>
    <t>6113.110  -  לשכות הסגנים</t>
  </si>
  <si>
    <t>6113.780  -  הוצאות לפעולה לשכת סגנים</t>
  </si>
  <si>
    <t xml:space="preserve">612 - מבקר העירייה </t>
  </si>
  <si>
    <t>6120.110  -  שכר מבקר הרשות ונצ</t>
  </si>
  <si>
    <t>6120.530  -  דלק מבקר</t>
  </si>
  <si>
    <t>6120.531  -  ליסינג מבקר</t>
  </si>
  <si>
    <t>6120.532  -  רכב הוצאות כללי מבקר</t>
  </si>
  <si>
    <t>6120.580  -  הוצ ארגוניות ויעוץ מקצועי-מבקר</t>
  </si>
  <si>
    <t xml:space="preserve">613 - לשכת המנכ"ל </t>
  </si>
  <si>
    <t xml:space="preserve">6130.110  -  לשכת מנכ"ל </t>
  </si>
  <si>
    <t>6130.530  -  דלק לשכת מנכל</t>
  </si>
  <si>
    <t>6130.531  -  ליסינג לישכת מנכל</t>
  </si>
  <si>
    <t>6130.532  -  הוצאות רכב כללי לשכת מנכל</t>
  </si>
  <si>
    <t>6130.551  -  תכנית אב לשילוט</t>
  </si>
  <si>
    <t>6130.780  -  פרויקט המרחב הציבורי</t>
  </si>
  <si>
    <t>6130.783  -  פעולות מנכ"ל</t>
  </si>
  <si>
    <t xml:space="preserve">6131 - גמלאות ופיצויים </t>
  </si>
  <si>
    <t>6131.310  -  גמלאות לעובדי העיריה</t>
  </si>
  <si>
    <t>6131.320  -  פיצויי פיטורין</t>
  </si>
  <si>
    <t>6131.510  -  קרן גימלאי המעוף</t>
  </si>
  <si>
    <t>6131.780  -  זכויות פנסיה</t>
  </si>
  <si>
    <t xml:space="preserve">6132 - משרדי העירייה </t>
  </si>
  <si>
    <t>6132.110  -  משכורת לעובדים משרדי העירייה</t>
  </si>
  <si>
    <t>6132.430  -  מאור וחימום משרדי העירייה</t>
  </si>
  <si>
    <t>6132.431  -  חומרי ניקיון משרדי העירייה</t>
  </si>
  <si>
    <t>6132.432  -  תצרוכת מים במבני העיריה</t>
  </si>
  <si>
    <t>6132.511  -  הוצאות כיבוד לעובדים ולאו</t>
  </si>
  <si>
    <t>6132.512  -  נסיעות ואש"ל</t>
  </si>
  <si>
    <t>6132.513  -  נסיעות לח"ול</t>
  </si>
  <si>
    <t>6132.522  -  ספרים ועיתונים</t>
  </si>
  <si>
    <t>6132.540  -  דואר ותקשורת</t>
  </si>
  <si>
    <t>6132.560  -  הוצאות משרדיות</t>
  </si>
  <si>
    <t>6132.750  -  קבלן ניקיון משרדי העירייה</t>
  </si>
  <si>
    <t>6132.780  -  הוצאות שונות משרדי העירייה</t>
  </si>
  <si>
    <t xml:space="preserve">6133 - כ"א זמני </t>
  </si>
  <si>
    <t>6133.750  -  כח אדם זמני</t>
  </si>
  <si>
    <t xml:space="preserve">614 - דוברות תקשורת מ' מידע ובקרה </t>
  </si>
  <si>
    <t>6140.530 - הוצ דלק מערכות מידע</t>
  </si>
  <si>
    <t>6140.540  - פרסום ודוברות</t>
  </si>
  <si>
    <t>6140.750  -  הקלטות וצילומי ישיבות המועצה</t>
  </si>
  <si>
    <t xml:space="preserve">615 - משאבי אנוש </t>
  </si>
  <si>
    <t>6150.110  -  משכורות -משאבי אנוש</t>
  </si>
  <si>
    <t>6150.521  -  השתלמויות לעובדים</t>
  </si>
  <si>
    <t>6150.523  -  דמי חבר באגודים מקצועיים</t>
  </si>
  <si>
    <t>6150.530  -  דלק משאבי אנוש</t>
  </si>
  <si>
    <t>6150.531  -  ליסינג משאבי אנוש</t>
  </si>
  <si>
    <t>6150.532  -  הוצאות רכב כללי משאבי אנוש</t>
  </si>
  <si>
    <t>6150.580  -  פיתוח ארגוני</t>
  </si>
  <si>
    <t>6150.780 - פיתוח ההון האנושי-חדש</t>
  </si>
  <si>
    <t>6150.810  -  דמי  חבר בארגונים מוניציפאליים</t>
  </si>
  <si>
    <t>6150.870  -  פעולות לרווחת עובד</t>
  </si>
  <si>
    <t>6150.871  -  תשלומי מעסיק לביטוח בריאות ושיניים-חדש</t>
  </si>
  <si>
    <t>6150.872 - רווחת עובדים-לשכת מנכ"ל -חדש</t>
  </si>
  <si>
    <t>6150.970  -  תשלומי מעביד למס הכנסה וביטוח</t>
  </si>
  <si>
    <t xml:space="preserve">616 - מיחשוב </t>
  </si>
  <si>
    <t>6160.570  -  הוצאות מיחשוב</t>
  </si>
  <si>
    <t>6160.571  -  תחזוקת מצלמות אבטחה-חדש</t>
  </si>
  <si>
    <t xml:space="preserve">617 - המחלקה המשפטית </t>
  </si>
  <si>
    <t>6170.110  -  שכר מח משפטית</t>
  </si>
  <si>
    <t>6170.530  -  דלק מחלקה משפטית</t>
  </si>
  <si>
    <t>6170.531  -  ליסינג מחלקה משפטית</t>
  </si>
  <si>
    <t>6170.532  -  הוצאות רכב כללי מחלקה משפטית</t>
  </si>
  <si>
    <t>6170.580  -  הוצאות ארגוניות ומשפטיות</t>
  </si>
  <si>
    <t>6170.996  -  השתתפות המשפטית בהוצ' הנדסה-חדש</t>
  </si>
  <si>
    <t xml:space="preserve">619 - הוצאות בגין בחירות </t>
  </si>
  <si>
    <t>6190.580  -  הוצאות מזכירים וסדרנים בחירות</t>
  </si>
  <si>
    <t>6190.750  -  עבודות קבלניות בחירות</t>
  </si>
  <si>
    <t>62  -  מינהל כספי</t>
  </si>
  <si>
    <t xml:space="preserve">621 - גזברות </t>
  </si>
  <si>
    <t>6210.110  -  שכר אגף הכספים</t>
  </si>
  <si>
    <t>6210.530  -  דלק גזברות</t>
  </si>
  <si>
    <t>6210.531  -  ליסינג גזברות</t>
  </si>
  <si>
    <t>6210.532  -  הוצאות רכב כללי גזברות</t>
  </si>
  <si>
    <t>6210.580  -  הוצ ארגוניות גזברות</t>
  </si>
  <si>
    <t>6210.990  -  רזרבה להתייקרויות</t>
  </si>
  <si>
    <t xml:space="preserve">623 - גביה </t>
  </si>
  <si>
    <t>6230.110  -  שכר מח גביה</t>
  </si>
  <si>
    <t>6230.530  -  דלק גבייה</t>
  </si>
  <si>
    <t>6230.531  -  ליסינג גבייה</t>
  </si>
  <si>
    <t>6230.532  -  הוצאות רכב כללי גבייה</t>
  </si>
  <si>
    <t>6230.580  -  הוצ ארגוניות במח הגביה</t>
  </si>
  <si>
    <t>6230.581  -  הוצאות ועדת ערר</t>
  </si>
  <si>
    <t>63  -  הוצאות מימון</t>
  </si>
  <si>
    <t>6310.610  -  עמלות בנקים וכרטיסי אשראי</t>
  </si>
  <si>
    <t>6320.860  -  הנחות במסים בגין הסדרי תש</t>
  </si>
  <si>
    <t>64  -  פרעון מלוות</t>
  </si>
  <si>
    <t>6490.691  -  פרעון מלוות - קרן</t>
  </si>
  <si>
    <t>6490.692  -  פרעון מלוות - ריבית</t>
  </si>
  <si>
    <t>6490.693  -  פרעון מלוות - הצמדה</t>
  </si>
  <si>
    <t>7 - שרותים מקומיים</t>
  </si>
  <si>
    <t>71  -  תברואה</t>
  </si>
  <si>
    <t xml:space="preserve">712 - ניקוי רחובות ואיסוף אשפה </t>
  </si>
  <si>
    <t>7120.110  -  שכר תברואה</t>
  </si>
  <si>
    <t>7120.530  -  דלק תברואה</t>
  </si>
  <si>
    <t>7120.531  -  ליסינג תברואה</t>
  </si>
  <si>
    <t>7120.532  -  הוצאות רכב כללי תברואה</t>
  </si>
  <si>
    <t>7120.740  -  תברואה-כלים וציוד</t>
  </si>
  <si>
    <t>7120.750  -  תברואה-עב קבלניות</t>
  </si>
  <si>
    <t>7120.751  -  ניקוי מגרשים ואיסוף פסולת בנין</t>
  </si>
  <si>
    <t xml:space="preserve">714 - שירות וטרינרי </t>
  </si>
  <si>
    <t>7140.110  -  שכר שרות וטרינרי</t>
  </si>
  <si>
    <t>7140.530  -  דלק שרות וטרינרי- היה בתברואה</t>
  </si>
  <si>
    <t>7140.531  -  ליסינג שרות וטרינרי</t>
  </si>
  <si>
    <t>7140.532  -  הוצאות רכב כללי שרות וטרינרי</t>
  </si>
  <si>
    <t xml:space="preserve">715 - תברואה מונעת </t>
  </si>
  <si>
    <t>7150.720  -  ציוד חומרים לשמוש ומכירה</t>
  </si>
  <si>
    <t>7150.750  -  עבודות הדברה</t>
  </si>
  <si>
    <t>72  -  שרותי חירום וביטחון</t>
  </si>
  <si>
    <t xml:space="preserve">722 - שמירה בטחונית </t>
  </si>
  <si>
    <t>7221.780  -  משמר אזרחי פעולות</t>
  </si>
  <si>
    <t>7222.750  -  שמירה בטחונית</t>
  </si>
  <si>
    <t>7222.780  -  אמצעי מיגון ואזעקה</t>
  </si>
  <si>
    <t xml:space="preserve">723 - הג"א </t>
  </si>
  <si>
    <t>7230.110  -  שכר הג"א</t>
  </si>
  <si>
    <t>7230.420  -  אחז מקלטים ומחסני חרום</t>
  </si>
  <si>
    <t>7230.435  -  ארנונה מפקדות</t>
  </si>
  <si>
    <t>7230.760  -  השת בהג"א הרצליה</t>
  </si>
  <si>
    <t xml:space="preserve">724 - כיבוי אש </t>
  </si>
  <si>
    <t>7240.420  -  ת ציוד כיבוי במתקני מו</t>
  </si>
  <si>
    <t>7240.780  -  הוצאות כיבוי אש</t>
  </si>
  <si>
    <t>7240.830  -  השת באגוד ערים לכב</t>
  </si>
  <si>
    <t xml:space="preserve">725 - מטה למניעת אלימות וסמים </t>
  </si>
  <si>
    <t>7250.110  -  מטה למניעת אלימות וסמים</t>
  </si>
  <si>
    <t>7250.530  -  דלק מחלקת סמים</t>
  </si>
  <si>
    <t>7250.531  -  ליסינג מחלקת סמים</t>
  </si>
  <si>
    <t>7250.532  -  הוצאות רכב כללי מחלקת סמים</t>
  </si>
  <si>
    <t>7250.780  -  הוצאות לפעולה למניעת אלימות</t>
  </si>
  <si>
    <t>7250.781 - מרפאת מכורים לתרופות מרשם(מול הכנסה)-חדש</t>
  </si>
  <si>
    <t xml:space="preserve">726 - מל"ח ופס"ח </t>
  </si>
  <si>
    <t>7260.780  -  פעולות מל"ח</t>
  </si>
  <si>
    <t xml:space="preserve">729 - אגף הבטחון </t>
  </si>
  <si>
    <t>7290.110  -  שכר מחלקת מל"ח</t>
  </si>
  <si>
    <t>7290.431  -  חשמל במקלטים</t>
  </si>
  <si>
    <t>7290.530  -  דלק אגף ובטחון</t>
  </si>
  <si>
    <t>7290.531  -  ליסינג אגף ובטחון</t>
  </si>
  <si>
    <t>7290.532  -  הוצאות רכב כללי אגף ובטחון</t>
  </si>
  <si>
    <t>7290.760  -  הפעלת יחידת הכלבנים</t>
  </si>
  <si>
    <t>7290.810  -  פעולות הג"א ארצי</t>
  </si>
  <si>
    <t>73  -  תכנון, בניין עיר ונכסים</t>
  </si>
  <si>
    <t>7310.110  -  שכר אגף מהנדס הרשו</t>
  </si>
  <si>
    <t>7310.530  -  דלק הנדסה</t>
  </si>
  <si>
    <t>7310.531  -  ליסינג הנדסה</t>
  </si>
  <si>
    <t>7310.532  -  הוצאות רכב כללי הנדסה</t>
  </si>
  <si>
    <t>7310.580  -  הוצ' ארגוניות ומשפטיות</t>
  </si>
  <si>
    <t>7310.780  -  מח' נכסים - הוצ' שונות</t>
  </si>
  <si>
    <t>7310.781  -  הוצאות מחלקת GIS</t>
  </si>
  <si>
    <t>7310.996  -  העמסת משפטיות להוצ' הנדסה-חדש</t>
  </si>
  <si>
    <t>7320.750  -  מערכת ניקוז</t>
  </si>
  <si>
    <t>7320.830  -  רשות ניקוז-השתתפות העירייה</t>
  </si>
  <si>
    <t>74  -  נכסים ציבוריים</t>
  </si>
  <si>
    <t xml:space="preserve">741 - אגף התפעול </t>
  </si>
  <si>
    <t>7410.110  -  אגף תיפעול שכר</t>
  </si>
  <si>
    <t>7410.530  -  דלק אגף תפעול  רכש ותחזוקה</t>
  </si>
  <si>
    <t>7410.531  -  ליסינג אגף תפעול תחזוקה ורכש</t>
  </si>
  <si>
    <t>7410.532  -  הוצאות רכב כללי רכש,תחזקה,תפעו</t>
  </si>
  <si>
    <t>7410.710  -  הובלות</t>
  </si>
  <si>
    <t>7410.780  -  אגף תפעול הוצ לפעולה</t>
  </si>
  <si>
    <t>7410.782 - תפעול-חומרים</t>
  </si>
  <si>
    <t xml:space="preserve">7411 - רכש אספקה ומלאי </t>
  </si>
  <si>
    <t>7411.110  -  משכורות רכש אספקה ומלאי</t>
  </si>
  <si>
    <t>7411.930  -  רכישת ציוד ורהוט</t>
  </si>
  <si>
    <t xml:space="preserve">742 - דרכים ומדרכות </t>
  </si>
  <si>
    <t>7420.530  -  דלק דרכים ומדרכות</t>
  </si>
  <si>
    <t>7420.531  -  ליסנג דרכים ומדרכות</t>
  </si>
  <si>
    <t>7420.751  -  סימון כבישים ואחזקת חוצות</t>
  </si>
  <si>
    <t xml:space="preserve">743 - חשמל ותאורת רחובות </t>
  </si>
  <si>
    <t>7430.110  -  שכר חשמל</t>
  </si>
  <si>
    <t>7430.420  -  תחזוקה-תאורת רחובות</t>
  </si>
  <si>
    <t>7430.421  -  אחזקת מזגנים</t>
  </si>
  <si>
    <t>7430.423  -  מיזוג אויר</t>
  </si>
  <si>
    <t>7430.530  -  דלק מחלקת חשמל</t>
  </si>
  <si>
    <t>7430.531  -  ליסינג מחלקת חשמל</t>
  </si>
  <si>
    <t>7430.532  -  הוצאות רכב כללי מחלקת חשמל</t>
  </si>
  <si>
    <t>7430.771  -  חשמל להארת רחובות</t>
  </si>
  <si>
    <t xml:space="preserve">744 - בטיחות בדרכים </t>
  </si>
  <si>
    <t>7441.750  -  אחזקת רמזורים</t>
  </si>
  <si>
    <t>7441.771  -  חשמל לרמזורים</t>
  </si>
  <si>
    <t>7445.780  -  פעולות בטיחות בדרכ</t>
  </si>
  <si>
    <t>7445.781  -  פרויקט אופניים חשמליים</t>
  </si>
  <si>
    <t xml:space="preserve">746 - גנים ונטיעות </t>
  </si>
  <si>
    <t>7460.110  -  שכר גנים ונטיעות</t>
  </si>
  <si>
    <t>7460.432  -  תצרוכת מים בגנים ציבוריים</t>
  </si>
  <si>
    <t>7460.530  -  דלק מחלקת גנים</t>
  </si>
  <si>
    <t>7460.531  -  ליסינג מחלקת גנים</t>
  </si>
  <si>
    <t>7460.532  -  הוצאות רכב כללי גנים</t>
  </si>
  <si>
    <t>7460.750  -  אחזקת גנים צבוריים</t>
  </si>
  <si>
    <t>7460.751  -  אחזקת פארק רמת השרון</t>
  </si>
  <si>
    <t>7460.752  -  אחזקת מתקני משחק</t>
  </si>
  <si>
    <t>7460.753  -  טיפול בנזקי טבע</t>
  </si>
  <si>
    <t>75  -  מבצעים ואירועים</t>
  </si>
  <si>
    <t>7530.780  -  פעולות אימוץ</t>
  </si>
  <si>
    <t>7530.781  -  כביסה לחיילים</t>
  </si>
  <si>
    <t>7530.820  -  עמותות מאומצות-תמיכות</t>
  </si>
  <si>
    <t>7540.780  -  קשרים בינלאומיים</t>
  </si>
  <si>
    <t>76  -  שרותים עירוניים שונים</t>
  </si>
  <si>
    <t xml:space="preserve">761 - מוקד עירוני </t>
  </si>
  <si>
    <t>7610.110  -  שכר מוקד ערוני</t>
  </si>
  <si>
    <t>7610.530  -  דלק מוקד</t>
  </si>
  <si>
    <t>7610.531  -  ליסינג מוקד</t>
  </si>
  <si>
    <t>7610.532  -  הוצאות רכב כללי מוקד</t>
  </si>
  <si>
    <t>7610.750  -  מוקד עירוני קבלן</t>
  </si>
  <si>
    <t xml:space="preserve">762 - המחלקה לפניות הציבור </t>
  </si>
  <si>
    <t>7620.110  -  שכר הלשכה לפניות הציבור</t>
  </si>
  <si>
    <t xml:space="preserve">764 - תרבות הדיור </t>
  </si>
  <si>
    <t>7640.110  -  שכר תרבות הדיור</t>
  </si>
  <si>
    <t>7640.780  -  פעולות תר.דיור</t>
  </si>
  <si>
    <t xml:space="preserve">767 - ביטוח </t>
  </si>
  <si>
    <t>7670.440  -  ביטוחי העיריה-תשלומי פרמיה</t>
  </si>
  <si>
    <t xml:space="preserve">769 - מינהל שירותי הקהילה לאזרחים הותיקים </t>
  </si>
  <si>
    <t>7690.110  -  שכר מינהל גיל הזהב</t>
  </si>
  <si>
    <t>7690.532  -  6065374 אוטובוס אלה</t>
  </si>
  <si>
    <t>7690.780  -  מינהל אזרחים ותיקים</t>
  </si>
  <si>
    <t>7690.820  -  עמותות לקשיש תמיכה</t>
  </si>
  <si>
    <t>7690.822  -  הוצ' חשמל א.ל.ה</t>
  </si>
  <si>
    <t>78  -  פיקוח עירוני</t>
  </si>
  <si>
    <t xml:space="preserve">781 - פיקוח על שירותי עזר </t>
  </si>
  <si>
    <t>7810.110  -  שכר מח פקוח</t>
  </si>
  <si>
    <t>7810.530  -  דלק פיקוח</t>
  </si>
  <si>
    <t>7810.531  -  ליסינג פיקוח</t>
  </si>
  <si>
    <t>7810.532  -  הוצאות רכב כללי פיקוח</t>
  </si>
  <si>
    <t>7810.780  -  פיקוח פעולות</t>
  </si>
  <si>
    <t xml:space="preserve">782 - בית המשפט העירוני </t>
  </si>
  <si>
    <t>7820.110  -  שכר בית משפט ערוני</t>
  </si>
  <si>
    <t>79  -  שירותים חקלאיים</t>
  </si>
  <si>
    <t>7990.780  -  שרותים לחקלאים</t>
  </si>
  <si>
    <t>8 - שרותים ממלכתיים</t>
  </si>
  <si>
    <t>81  -  חינוך</t>
  </si>
  <si>
    <t xml:space="preserve">811 - מינהל החינוך </t>
  </si>
  <si>
    <t>8110.110  -  שכר מטה החנוך</t>
  </si>
  <si>
    <t>8110.470  -  ציוד משרדי</t>
  </si>
  <si>
    <t>8110.511  -  הוצאות כיבוד</t>
  </si>
  <si>
    <t>8110.530  -  דלק חינוך</t>
  </si>
  <si>
    <t>8110.531  -  ליסינג חינוך</t>
  </si>
  <si>
    <t>8110.532  -  הוצאות רכב כללי חינוך</t>
  </si>
  <si>
    <t>8110.550  -  פרסום</t>
  </si>
  <si>
    <t>8110.580  -  חנוך הוצ ארגוניות</t>
  </si>
  <si>
    <t>8110.780  -  בקרה ויעוץ</t>
  </si>
  <si>
    <t>8110.781  -  תכנית אב לחינוך</t>
  </si>
  <si>
    <t>8110.782  -  העצמת מערכת החינוך</t>
  </si>
  <si>
    <t>8110.783  -  תקשוב המאה 21-חדש</t>
  </si>
  <si>
    <t xml:space="preserve">812 - גני ילדים </t>
  </si>
  <si>
    <t>8120.110  -  שכר גנ"י</t>
  </si>
  <si>
    <t>8120.420  -  אחזקת גני ילדים</t>
  </si>
  <si>
    <t>8120.423  -  עיצוב סביבה לימודית</t>
  </si>
  <si>
    <t>8120.424  -  מתקני מים</t>
  </si>
  <si>
    <t>8120.430  -  גנ"י מאור וחימום</t>
  </si>
  <si>
    <t>8120.720  -  חומרי עבודה ומלאכה</t>
  </si>
  <si>
    <t>8120.721  -  מרכזי העשרה</t>
  </si>
  <si>
    <t>8120.722  -  סייעות הסתגלות הצבה</t>
  </si>
  <si>
    <t>8120.723  -  תוכניות ויוזמות</t>
  </si>
  <si>
    <t>8120.725  -  אירועים וטכסים</t>
  </si>
  <si>
    <t>8120.726  -  ציוד פדגוגי גנ"י</t>
  </si>
  <si>
    <t>8120.780  -  גננות עובדות מדינה</t>
  </si>
  <si>
    <t>8120.781  -  גננות עוב.מדינה-חובה</t>
  </si>
  <si>
    <t xml:space="preserve">8120.930  -  ציוד לגנים </t>
  </si>
  <si>
    <t xml:space="preserve">813 - חינוך יסודי </t>
  </si>
  <si>
    <t>8130.110  -  שכר שרתים ומזכירות</t>
  </si>
  <si>
    <t>8130.430  -  חינוך יסודי מאור וחימום</t>
  </si>
  <si>
    <t>8130.434  -  חברות נקיון</t>
  </si>
  <si>
    <t>8130.720  -  חומרים ופעולות</t>
  </si>
  <si>
    <t>8130.780  -  מסיבת סיום</t>
  </si>
  <si>
    <t>8130.781  -  תגבור שעות רשות</t>
  </si>
  <si>
    <t>8130.782  -  מרכזי העשרה בי"ס יסודי</t>
  </si>
  <si>
    <t>8130.783  -  יוזמות חנוכיות</t>
  </si>
  <si>
    <t>8130.784  -  שירותי מנב"ס</t>
  </si>
  <si>
    <t>8130.785  -  פעולות מיוחדות(אורנים וגולן)</t>
  </si>
  <si>
    <t>8130.930  -  ציוד לחנוך יסודי</t>
  </si>
  <si>
    <t>8130.932  -  הצטיידות בי"ס נוה-גן</t>
  </si>
  <si>
    <t>8130.933  -  תשלומי על פי חוק נהרי</t>
  </si>
  <si>
    <t>8130.934  -  ניהול עצמי (מול הכנסה)</t>
  </si>
  <si>
    <t>8130.935  -  חינוך מיוחד מול ממשלה</t>
  </si>
  <si>
    <t>8130.936  -  קיץ של ידידות (מול הכנסה)</t>
  </si>
  <si>
    <t>8130.937  -  השאלת ספרי לימוד(מול הכנסה)</t>
  </si>
  <si>
    <t>8133.780 - פרויקטים מיוחדים לחינוך מיוחד -חדש</t>
  </si>
  <si>
    <t>8141.110  -  משכורות חטיבות הביניים</t>
  </si>
  <si>
    <t xml:space="preserve">8142 - חטיבת ביניים קלמן </t>
  </si>
  <si>
    <t>8142.430  -  חטב קלמן מאור וחימום</t>
  </si>
  <si>
    <t>8142.434  -  חברת נקיון</t>
  </si>
  <si>
    <t>8142.720  -  הקצבותחומרים ופעולות</t>
  </si>
  <si>
    <t>8142.781  -  העשרה חינוכית קלמן</t>
  </si>
  <si>
    <t>8142.782  -  פרויקטים מיוחדים-חטיבת קלמן</t>
  </si>
  <si>
    <t xml:space="preserve">81421 - אשכול פיס </t>
  </si>
  <si>
    <t>81421.420  -  תחזוקת מבנים</t>
  </si>
  <si>
    <t>81421.430  -  אשכול פיס מאור וחימום</t>
  </si>
  <si>
    <t>81421.782  -  פעולות אחה"צ -שמירה</t>
  </si>
  <si>
    <t>81421.930  -  ציוד לאשכול פיס</t>
  </si>
  <si>
    <t xml:space="preserve">8143 - חטיבת ביניים עלומים </t>
  </si>
  <si>
    <t>8143.430  -  חט"ב עלומים מאור וחימום</t>
  </si>
  <si>
    <t>8143.434  -  חברת נקיון</t>
  </si>
  <si>
    <t>8143.720  -  הקצבות חומרים ופעולות</t>
  </si>
  <si>
    <t>8143.781  -  העשרה חינוכית עלומים</t>
  </si>
  <si>
    <t>8143.782  -  פרויקטים מיוחדים חטיבת עלומים</t>
  </si>
  <si>
    <t xml:space="preserve">815 - חטיבה עליונה </t>
  </si>
  <si>
    <t xml:space="preserve">8152 - ביה"ס המקיף ע"ש אלון </t>
  </si>
  <si>
    <t>8152.150  -  משכורת מורים אלון</t>
  </si>
  <si>
    <t>8152.160  -  משכורות מינהלה אלון</t>
  </si>
  <si>
    <t>8152.430  -  תיכון אלון מאור וחימום</t>
  </si>
  <si>
    <t>8152.434  -  חברות נקיון</t>
  </si>
  <si>
    <t>8152.530  -  דלק תיכון אלון</t>
  </si>
  <si>
    <t>8152.531  -  ליסינג תיכון אלון</t>
  </si>
  <si>
    <t>8152.532  -  הוצאות רכב כללי תיכון אלון</t>
  </si>
  <si>
    <t>8152.720  -  אלון חמרים ופעולות</t>
  </si>
  <si>
    <t>8152.782  -  תיכון אלון פרויקטים מיוחד</t>
  </si>
  <si>
    <t xml:space="preserve">8157 - ביה"ס המקיף ע"ש רוטנברג </t>
  </si>
  <si>
    <t>8157.150  -  משכורות מורים רוטברג</t>
  </si>
  <si>
    <t>8157.160  -  משכורת מינהלה רוטברג</t>
  </si>
  <si>
    <t>8157.430  -  תיכון רוטברג מאור וחימום</t>
  </si>
  <si>
    <t>8157.434  -  רוטברג קבלני נקיון</t>
  </si>
  <si>
    <t>8157.530  -  דלק תיכון רוטברג</t>
  </si>
  <si>
    <t>8157.531  -  ליסינג תיכון רוטברג</t>
  </si>
  <si>
    <t>8157.532  -  הוצאות רכב כללי תיכון רוטברג</t>
  </si>
  <si>
    <t>8157.720  -  רוטברג חומרים ופעולות</t>
  </si>
  <si>
    <t>8157.781  -  פרוייקטים מיוחדים</t>
  </si>
  <si>
    <t>8158.780 - מסע ישראלי אלון ורוטברג-חדש</t>
  </si>
  <si>
    <t xml:space="preserve">817 - שרותים נוספים לבתי ספר וגנ"י </t>
  </si>
  <si>
    <t xml:space="preserve">8171 - בטחון מוסדות חינוך </t>
  </si>
  <si>
    <t>8171.110  -  שכר קב"ט</t>
  </si>
  <si>
    <t>8171.750  -  שמירה במוסדות חינוך</t>
  </si>
  <si>
    <t>8171.780  -  אמצעי מיגון ואזעקה</t>
  </si>
  <si>
    <t xml:space="preserve">8173 - שרות פסיכולוגי חינוכי </t>
  </si>
  <si>
    <t>8173.110  -  שכר שרות פסיכולוגי</t>
  </si>
  <si>
    <t>8173.750  -  הדרכת פסיכולוגים</t>
  </si>
  <si>
    <t>8173.780  -  שרות פסיכולוגי הוצאות</t>
  </si>
  <si>
    <t>8174.780 - סדנאות והכשרות-חדש</t>
  </si>
  <si>
    <t xml:space="preserve">8175 - ביטוח תלמידים </t>
  </si>
  <si>
    <t>8175.440  -  בטוח תאונות אישיות לתלמיד</t>
  </si>
  <si>
    <t xml:space="preserve">8176 - היחידה לטיפול בפרט </t>
  </si>
  <si>
    <t xml:space="preserve">81761 - מינהל היחידה לטיפול בפרט </t>
  </si>
  <si>
    <t xml:space="preserve">81762 - רקפת </t>
  </si>
  <si>
    <t>81762.110  -  שכר מינהלה רקפת</t>
  </si>
  <si>
    <t>81762.434  -  רקפת-חב' נקיון</t>
  </si>
  <si>
    <t>81762.720  -  חומרים ופעולות רקפת ומת"א</t>
  </si>
  <si>
    <t>81762.761  -  סיוע יחידני לתלמידים</t>
  </si>
  <si>
    <t xml:space="preserve">81763 - מועדוניות </t>
  </si>
  <si>
    <t>81763.720  -  חומרים ופעולות</t>
  </si>
  <si>
    <t>81763.761  -  מדריכות במועדוניות</t>
  </si>
  <si>
    <t>81763.762  -  מזון במועדוניות</t>
  </si>
  <si>
    <t>81763.763  -  הסעות</t>
  </si>
  <si>
    <t>81763.780  -  חוגים ופעולות קיץ</t>
  </si>
  <si>
    <t xml:space="preserve">817632 - מועדונית לימודית </t>
  </si>
  <si>
    <t>817632.810  -  השתתפות במרכז למידה אלי כהן</t>
  </si>
  <si>
    <t xml:space="preserve">81764 - מחוננים </t>
  </si>
  <si>
    <t>81764.720  -  חומרים ופעולות-רם ורמה</t>
  </si>
  <si>
    <t>81764.750  -  פעולות רם ורמה</t>
  </si>
  <si>
    <t>81764.751  -  פעולות רום (מול הכנסה)</t>
  </si>
  <si>
    <t>81764.756  -  פעולות רמון ( מול הכנסה )</t>
  </si>
  <si>
    <t>81765.110 - שכר טרופיגן-חדש</t>
  </si>
  <si>
    <t>817651.430 - הצטיידות טרופיגן-חדש</t>
  </si>
  <si>
    <t>817651.720 - פעולות ושונות טרופיגן-חדש</t>
  </si>
  <si>
    <t>817652.760 - הזנה בטרופיגן-חדש</t>
  </si>
  <si>
    <t xml:space="preserve">8178 - הסעות תלמידים </t>
  </si>
  <si>
    <t>8178.210  -  ליווי הסעות בחנוך המיוחד</t>
  </si>
  <si>
    <t>8178.710  -  הסעת תלמידים</t>
  </si>
  <si>
    <t>8178.712  -  הסעות לאזורי רישום</t>
  </si>
  <si>
    <t>8178.713  -  החזר הוצ נסיעה</t>
  </si>
  <si>
    <t>8178.714  -  הסעות על יסודי חינוך עצמאי</t>
  </si>
  <si>
    <t>8178.715  -  הסעות על יסודי ממלכתי דתי</t>
  </si>
  <si>
    <t>8178.716  -  הסעות יסודי חנוך עצמאי</t>
  </si>
  <si>
    <t>8178.717 - תוכנת היסעים ושונות-חדש</t>
  </si>
  <si>
    <t>817822.210  -  מלוות הסעות חנוך רגיל</t>
  </si>
  <si>
    <t xml:space="preserve">8179 - שרותים אחרים </t>
  </si>
  <si>
    <t>8179.421  -  תחזוקת מבנים</t>
  </si>
  <si>
    <t>8179.422  -  תחזוקת מעליות במוסדות חינוך</t>
  </si>
  <si>
    <t>8179.432  -  תצרוכת מים במבני חנוך</t>
  </si>
  <si>
    <t>8179.434  -  ניקיון אגף החינוך</t>
  </si>
  <si>
    <t>8179.570  -  אחזקת מחשבים בבתי"ס</t>
  </si>
  <si>
    <t>8179.750  -  עובדי קבלן</t>
  </si>
  <si>
    <t>8179.760  -  שרותים רפואיים לבתי ספר</t>
  </si>
  <si>
    <t>8179.810  -  השתת בבתי ספר חוץ</t>
  </si>
  <si>
    <t>8179.860  -  הוצ חנוך סיוע למשפחות</t>
  </si>
  <si>
    <t>8179.870  -  הוצאות משפטיות אגף חינוך</t>
  </si>
  <si>
    <t>8179.930  -  ציוד יסודי</t>
  </si>
  <si>
    <t>82  -  תרבות</t>
  </si>
  <si>
    <t xml:space="preserve">822 - פעולות תרבות (כללית ותורנית) </t>
  </si>
  <si>
    <t>8220.110  -  שכר תרבות</t>
  </si>
  <si>
    <t>8220.530  -  דלק תרבות</t>
  </si>
  <si>
    <t>8220.531  -  ליסינג תרבות</t>
  </si>
  <si>
    <t>8220.532  -  הוצאות רכב כללי תרבות</t>
  </si>
  <si>
    <t>8220.780  -  פעולות תרבות</t>
  </si>
  <si>
    <t>8220.783  -  פעולות וארועים לנוער</t>
  </si>
  <si>
    <t>8220.820  -  תמיכות במוסדות תרבות</t>
  </si>
  <si>
    <t>8220.870  -  רשת ביטחון למפרק הקאנטרי</t>
  </si>
  <si>
    <t>8221.782  -  תרבות תורנית</t>
  </si>
  <si>
    <t xml:space="preserve">823 - ספריות ציבוריות </t>
  </si>
  <si>
    <t>8230.110  -  שכר ספריה</t>
  </si>
  <si>
    <t>8230.720  -  ספריה ספרים וחמרים</t>
  </si>
  <si>
    <t>8230.721  -  ספרית נוה-גן -רכישת ספרים</t>
  </si>
  <si>
    <t>8230.750  -  עבודות קבלניות ספריה</t>
  </si>
  <si>
    <t>8230.780  -  ספריה פעול מיוחדות</t>
  </si>
  <si>
    <t xml:space="preserve">824 - רשת המרכזים הקהילתיים </t>
  </si>
  <si>
    <t>8240.110  -  שכר מתנ"ס</t>
  </si>
  <si>
    <t>8240.870  -  השתתפות במתנ"ס</t>
  </si>
  <si>
    <t xml:space="preserve">8251 - קונסרבטוריון </t>
  </si>
  <si>
    <t>8251.150  -  שכר מורים קונסבטוריון</t>
  </si>
  <si>
    <t>8251.160  -  משכ מינהלה קונסבטוריון</t>
  </si>
  <si>
    <t>8251.470  -  צרכי משרד</t>
  </si>
  <si>
    <t>8251.511  -  כיבודים קונס</t>
  </si>
  <si>
    <t>8251.550  -  פרסום קונסרבטוריון</t>
  </si>
  <si>
    <t>8251.751  -  הסעות קונסרבטוריון</t>
  </si>
  <si>
    <t>8251.752  -  הגברה והפקה ארועים</t>
  </si>
  <si>
    <t>8251.753  -  תקון כלים קונסר</t>
  </si>
  <si>
    <t>8251.754  -  הוראה עצמאיים</t>
  </si>
  <si>
    <t>8251.755  -  ניקיון</t>
  </si>
  <si>
    <t>8251.930  -  הצטיידות לקונסרבטוריון</t>
  </si>
  <si>
    <t xml:space="preserve">826 - מוקדי תרבות </t>
  </si>
  <si>
    <t>8264.110  -  שכר יד לבנים</t>
  </si>
  <si>
    <t>8265.110  -  שכר בית ראשונים</t>
  </si>
  <si>
    <t>8265.780  -  בית ראשונים- פעולות שונות</t>
  </si>
  <si>
    <t xml:space="preserve">829 - ספורט </t>
  </si>
  <si>
    <t>8290.110  -  שכר ספורט</t>
  </si>
  <si>
    <t>8290.530  -  דלק ספורט</t>
  </si>
  <si>
    <t>8290.531  -  ליסינג ספורט</t>
  </si>
  <si>
    <t>8290.532  -  הוצאות רכב כללי ספורט</t>
  </si>
  <si>
    <t>8290.780  -  מועדוני ספורט בית-ספריים</t>
  </si>
  <si>
    <t>8290.820  -  תמיכות בקבוצות ייצוגיות</t>
  </si>
  <si>
    <t>8290.850  -  מלגות לספורטאים מצטיינים</t>
  </si>
  <si>
    <t>8290.870  -  הקצבה לאגודת הספורט</t>
  </si>
  <si>
    <t>8290.872  -  אגודת הספורט-הפרשים</t>
  </si>
  <si>
    <t>83  -  בריאות</t>
  </si>
  <si>
    <t>8360.760  -  מד"א, נט"ן</t>
  </si>
  <si>
    <t>84  -  רווחה</t>
  </si>
  <si>
    <t xml:space="preserve">841 - מינהל הרווחה </t>
  </si>
  <si>
    <t>8410.110  -  שכר רווחה</t>
  </si>
  <si>
    <t>8410.530  -  דלק רווחה</t>
  </si>
  <si>
    <t>8410.531  -  ליסינג רווחה</t>
  </si>
  <si>
    <t>8410.532  -  הוצאות רכב כללי רווחה</t>
  </si>
  <si>
    <t>8410.780  -  הוצאות ארגון והפעלה</t>
  </si>
  <si>
    <t xml:space="preserve">842 - רווחת הפרט והמשפחה </t>
  </si>
  <si>
    <t>8422.820  -  תמיכה בעמותות סיוע</t>
  </si>
  <si>
    <t>8422.840  -  משפחות במצוקה בקהילה</t>
  </si>
  <si>
    <t>8424.750  -  תחנת יעוץ והדרכה</t>
  </si>
  <si>
    <t>8424.840  -  מרכזי טיפול באלימות</t>
  </si>
  <si>
    <t xml:space="preserve">843 - שרותים לילד ולנוער </t>
  </si>
  <si>
    <t>8438.840  -  אחזקת ילדים בפנימיות</t>
  </si>
  <si>
    <t>8438.842  -  תכנית עם הפנים לקהילה</t>
  </si>
  <si>
    <t>8439.840  -  סידורים לגיל הרך</t>
  </si>
  <si>
    <t xml:space="preserve">844 - שרותים לזקן </t>
  </si>
  <si>
    <t>8443.840  -  אחזקת זקנים במוסדות</t>
  </si>
  <si>
    <t>8444.840  -  טיפול בזקן בקהילה ומסגרות יום</t>
  </si>
  <si>
    <t xml:space="preserve">845 - שרותים לבעלי מוגבלות שכלית והתפתחותית </t>
  </si>
  <si>
    <t>84510.840  -  מסגרות פנימיה מש"ה</t>
  </si>
  <si>
    <t>84512.840  -  החזקת אוטיסטים במסגרת</t>
  </si>
  <si>
    <t>8453.820  -  תמיכות בעמותות מש"ה</t>
  </si>
  <si>
    <t>8453.840  -  שרותים תומכים מש"ה</t>
  </si>
  <si>
    <t xml:space="preserve">846 - שרותי שיקום </t>
  </si>
  <si>
    <t>8464.840  -  מפעלי שיקום לעיוורים</t>
  </si>
  <si>
    <t>8465.820  -  תמיכות בעמותות</t>
  </si>
  <si>
    <t>8465.840  -  אחזקת נכים בפנימיות</t>
  </si>
  <si>
    <t>8465.840  -  סיוע לנכים בקהילה</t>
  </si>
  <si>
    <t xml:space="preserve">847 - שירותי תיקון </t>
  </si>
  <si>
    <t>8470.780  -  מרכז הצעירים</t>
  </si>
  <si>
    <t>8471.580  -  קידום נוער-הוצאות הפעלה</t>
  </si>
  <si>
    <t>8474.840  -  מפת"ן ומוסדות תקון</t>
  </si>
  <si>
    <t xml:space="preserve">848 - עבודה קהילתית </t>
  </si>
  <si>
    <t>8482.840  -  עבודה קהילתית והתנדבות</t>
  </si>
  <si>
    <t>85  -  דת</t>
  </si>
  <si>
    <t>8510.810  -  השתתפות במועצה הדתית</t>
  </si>
  <si>
    <t>8560.820  -  עמותות דת-תמיכות</t>
  </si>
  <si>
    <t>87  -  איכות הסביבה</t>
  </si>
  <si>
    <t>8700.110  -  שכר איכות הסביבה</t>
  </si>
  <si>
    <t>8700.530  -  דלק איכות הסביבה</t>
  </si>
  <si>
    <t>8700.531  -  ליסינג איכות הסביבה</t>
  </si>
  <si>
    <t>8700.532  -  הוצאות רכב כללי איכות הסביבה</t>
  </si>
  <si>
    <t>8700.780  -  פעולות אכות הסביבה</t>
  </si>
  <si>
    <t>8700.830  -  השתת' ברשות נחל הירקון וא</t>
  </si>
  <si>
    <t>9 - מפעלים ותשלומים לא רגילים</t>
  </si>
  <si>
    <t>94  -  שירותי אכיפת חניה</t>
  </si>
  <si>
    <t>9430.580  -  הוצאות גביה אכיפת חובות חניה</t>
  </si>
  <si>
    <t>99  -  תשלומים בלתי רגילים</t>
  </si>
  <si>
    <t>9930.580  -  הוצאות משנים קודמות +מ"ה</t>
  </si>
  <si>
    <t>9950.860  -  הנחות במסים לפי זכאות(ראה 1150.100)</t>
  </si>
  <si>
    <t>3176.922  - השת' משרד החינוך ברם רמה</t>
  </si>
  <si>
    <t>3265.920 - מוזיאון גיאולוגי השת בחוגים</t>
  </si>
  <si>
    <t>34442.930  -  טיפול בזקן בקהילה מ.ה</t>
  </si>
  <si>
    <t>8141.781 - חט"ב פרויקטים מיוחדים</t>
  </si>
  <si>
    <t>8141.930 - ציוד לחט"ב</t>
  </si>
  <si>
    <t>8179.781 - מעורבות הורים-תכנית עירונית</t>
  </si>
  <si>
    <t>8290.822 - מימוש ערבות הלוואה לספורט</t>
  </si>
  <si>
    <t>34354.930 מועדוניות משפחתיות</t>
  </si>
  <si>
    <t>84353.840  -  טיפול בילד בקהילה</t>
  </si>
  <si>
    <t>ביצוע 2016</t>
  </si>
  <si>
    <t>תקציב 2018</t>
  </si>
  <si>
    <t>3134.927  - תכנית ניצנים השתתפות הממשלה</t>
  </si>
  <si>
    <t>6132.433 - ביוב הכפר הירוק</t>
  </si>
  <si>
    <t>6150.550  -  פרסום מכרזי כח אדם</t>
  </si>
  <si>
    <t xml:space="preserve">7210.110 - שכר שיטור עירוני </t>
  </si>
  <si>
    <t>7620.780  -  לשכת ממונה פניות הציבור</t>
  </si>
  <si>
    <t xml:space="preserve">7670.441  -  תביעות ביטוח </t>
  </si>
  <si>
    <t>8120.150 - שכר סייעות רפואיות לצהרונים</t>
  </si>
  <si>
    <t>8173.781  -   פסיכולוגם עצמאיים</t>
  </si>
  <si>
    <t>8173.782 - חומרי לימוד וציוד לפעולות</t>
  </si>
  <si>
    <t xml:space="preserve">81761.781 - צהרון חינוך מיוחד כולל הסעות </t>
  </si>
  <si>
    <t>31765.420-  הכנסות טרופיגן</t>
  </si>
  <si>
    <t>8350.820  - תמיכות לעמותות לטובת בע"ח</t>
  </si>
  <si>
    <t>8454.820  -  תמיכה בעמותות מיזמים וקהילתיות</t>
  </si>
  <si>
    <t>8220.782  - תרבות יהודית וטיולי מורשת</t>
  </si>
  <si>
    <t>7140.780  -  פעולות וטרינריה</t>
  </si>
  <si>
    <t>7430.422  -  אחזקת תמרורים מוארים</t>
  </si>
  <si>
    <t>7461.110 - שכר בפארק</t>
  </si>
  <si>
    <t xml:space="preserve">8136 - נוער </t>
  </si>
  <si>
    <t>8136.110-  מח' נוער שכר</t>
  </si>
  <si>
    <t>8136.780  -  נוער פעולות שונות</t>
  </si>
  <si>
    <t>8136.782 -  התנדבות נוער</t>
  </si>
  <si>
    <t>8136.820- תמיכות בתנועות נוער</t>
  </si>
  <si>
    <t>8133- חינוך מיוחד</t>
  </si>
  <si>
    <t xml:space="preserve">8133.110 - שכר סייעות רפואיות וצמודות ח"מ-חדש </t>
  </si>
  <si>
    <t>8133.111  -  שכר סייעות צמודות</t>
  </si>
  <si>
    <t>8133.112  -  שכר סייעות כתתיות</t>
  </si>
  <si>
    <t>2120.790  -  החזרים מתאגיד תמיר (מול הוצאה)</t>
  </si>
  <si>
    <t>2250.441-    השתתפות במרפאה לגמילה מתרופות(מול הכנסה)</t>
  </si>
  <si>
    <t>2690.690  -  הכנסות שונות</t>
  </si>
  <si>
    <t>2670.420  -  הכנסות מתביעות ביטוח</t>
  </si>
  <si>
    <t>2820.692  -  דוחות פיקוח-חדש</t>
  </si>
  <si>
    <t>3132.921  -  תקבולים בגין חומרים</t>
  </si>
  <si>
    <t>3133-חינוך מיוחד</t>
  </si>
  <si>
    <t>3133.922  -  סייעות שילוב וכתתיות-חדש</t>
  </si>
  <si>
    <t>3133.923  -  סייעות רפואיות  משרד החינוך</t>
  </si>
  <si>
    <t>3134-צהרונים וחוגים</t>
  </si>
  <si>
    <t>3136-נוער</t>
  </si>
  <si>
    <t>3136.920  - ממשרד החינוך עבור נוער(חדש)</t>
  </si>
  <si>
    <t>3171.921  -  השת ממשלה במרכיבי ביטחון-חדש</t>
  </si>
  <si>
    <t>3173.440  -  השת מוסדות להשכלה גבוהה-חדש</t>
  </si>
  <si>
    <t>3176.422  -  רקפת - השת' הורים באבחונים</t>
  </si>
  <si>
    <t>31765.990-  הכנסות טרופיגן ודקל-תמ"ת</t>
  </si>
  <si>
    <t>3179.922  -  השתתפות  בתחזוקת מבנים</t>
  </si>
  <si>
    <t>3131/2-יסודי</t>
  </si>
  <si>
    <t>3223.420  -  טיולי מורשת+תרבות יהודית+דוכנים</t>
  </si>
  <si>
    <t>2720.420  -  האב טכנולוגי-חדש</t>
  </si>
  <si>
    <t>3223.920  -  השת ממשלה בפעולות תרבות-חדש</t>
  </si>
  <si>
    <t>6111.580 - משוחררים וסטודנטים</t>
  </si>
  <si>
    <t>6111.581 - האב טכנולוגי- חדש</t>
  </si>
  <si>
    <t>6120.581 -  טיפול בתלונות הציבור</t>
  </si>
  <si>
    <t>6140.110  -  דוברות  העירייה</t>
  </si>
  <si>
    <t>6140.532 - הוצ רכב מערכות מידע</t>
  </si>
  <si>
    <t>7120.781  -  תברואה במימון תמיר-חדש</t>
  </si>
  <si>
    <t>7290.780  - קהילה בשגרה ובחרום-נאמני רובע</t>
  </si>
  <si>
    <t>7310.310  -  גמלאי הנדסה</t>
  </si>
  <si>
    <t>7323.580  -  שומות וועדה -חדש</t>
  </si>
  <si>
    <t>7422.750  -  אחזקת כבישים ומדרכות -חדש</t>
  </si>
  <si>
    <t xml:space="preserve">763.110 - שכר  אגף מיחשוב מערכות מידע </t>
  </si>
  <si>
    <t>7690.781  -  דיווחים למשרד הקליטה והעלייה</t>
  </si>
  <si>
    <t>7810.781  - ביטוח מתנדבים ביחידת החילוץ-חדש</t>
  </si>
  <si>
    <t>8120.724 - השתלמויות והכשרות לסייעות</t>
  </si>
  <si>
    <t>8130.470  - הצטיידות בתיס צומחים-חדש</t>
  </si>
  <si>
    <t>8133.580  -  הכשרה והשתלמות לסייעות -חדש</t>
  </si>
  <si>
    <t>8133.781 - הזנת גני חינוך מיוחד  -חדש</t>
  </si>
  <si>
    <t>8133.782 - צהרון חינוך מיוחד כולל הסעות</t>
  </si>
  <si>
    <t>8133.930 - ציוד לחינוך מיוחד-חדש</t>
  </si>
  <si>
    <t>8133.931 - חינוך מיוחד מול ממשלה -חדש</t>
  </si>
  <si>
    <t>8134 - צהרונים וחוגים</t>
  </si>
  <si>
    <t>8134.780 -תכנית ניצנים-חדש</t>
  </si>
  <si>
    <t>8142.110  -  חטב קלמן משכורות</t>
  </si>
  <si>
    <t>8142.783  -  תגבור שעות ליבה-חטיבת קלמן</t>
  </si>
  <si>
    <t>8143.110  -  חטב עלומים משכורות</t>
  </si>
  <si>
    <t>8143.783  -  תגבור שעות ליבה-חטיבת עלומים</t>
  </si>
  <si>
    <t>8157.782  -  רדיו רוטברג-חדש</t>
  </si>
  <si>
    <t>81762.780  -  סיוע יבטיפולים ייחודיים בקהילה</t>
  </si>
  <si>
    <t xml:space="preserve">81765 - מעונות יום </t>
  </si>
  <si>
    <t>8177.110 - שכר קב"ס-חדש</t>
  </si>
  <si>
    <t>8264.420  -  יד לבנים תפעול -מיון מחדש</t>
  </si>
  <si>
    <t>8264.430  -  יד לבנים חשמל</t>
  </si>
  <si>
    <t>8264.431  -   בית יד לבנים-ארועים-מיון מחדש</t>
  </si>
  <si>
    <t>8410.781  - מערכת מיחשוב לניהול שירותי הרווחה-חדש</t>
  </si>
  <si>
    <t>765.110 - תקשורת ארכיון ומורשת- משכורות -מיון מחדש</t>
  </si>
  <si>
    <t xml:space="preserve">765.780 - תקשורת ארכיון ומורשת- פעולות </t>
  </si>
  <si>
    <t xml:space="preserve">8130 - חינוך יסודי </t>
  </si>
  <si>
    <t xml:space="preserve">814 - חטיבות ביניים - כללי </t>
  </si>
  <si>
    <t>ק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</si>
</sst>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  <numFmt numFmtId="165" formatCode="0.0"/>
  </numFmts>
  <fonts count="46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8"/>
      <color indexed="8"/>
      <name val="Arial"/>
      <family val="2"/>
    </font>
    <font>
      <b/>
      <sz val="18"/>
      <color indexed="30"/>
      <name val="Arial"/>
      <family val="2"/>
    </font>
    <font>
      <b/>
      <u val="single"/>
      <sz val="16"/>
      <color indexed="8"/>
      <name val="Arial"/>
      <family val="2"/>
    </font>
    <font>
      <sz val="14"/>
      <color indexed="8"/>
      <name val="Arial"/>
      <family val="2"/>
    </font>
    <font>
      <b/>
      <u val="single"/>
      <sz val="14"/>
      <color indexed="8"/>
      <name val="Arial"/>
      <family val="2"/>
    </font>
    <font>
      <b/>
      <u val="single"/>
      <sz val="18"/>
      <color indexed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8"/>
      <color theme="1"/>
      <name val="Calibri"/>
      <family val="2"/>
    </font>
    <font>
      <b/>
      <sz val="18"/>
      <color rgb="FF0070C0"/>
      <name val="Calibri"/>
      <family val="2"/>
    </font>
    <font>
      <b/>
      <u val="single"/>
      <sz val="16"/>
      <color theme="1"/>
      <name val="Calibri"/>
      <family val="2"/>
    </font>
    <font>
      <sz val="14"/>
      <color theme="1"/>
      <name val="Calibri"/>
      <family val="2"/>
    </font>
    <font>
      <b/>
      <u val="single"/>
      <sz val="14"/>
      <color theme="1"/>
      <name val="Calibri"/>
      <family val="2"/>
    </font>
    <font>
      <b/>
      <u val="single"/>
      <sz val="1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41" fontId="0" fillId="0" borderId="0" applyFont="0" applyFill="0" applyBorder="0" applyAlignment="0" applyProtection="0"/>
    <xf numFmtId="0" fontId="36" fillId="30" borderId="2" applyNumberFormat="0" applyAlignment="0" applyProtection="0"/>
    <xf numFmtId="0" fontId="37" fillId="31" borderId="0" applyNumberFormat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3" fontId="40" fillId="10" borderId="0" xfId="0" applyNumberFormat="1" applyFont="1" applyFill="1" applyBorder="1" applyAlignment="1">
      <alignment horizontal="right" vertical="center" wrapText="1" readingOrder="1"/>
    </xf>
    <xf numFmtId="3" fontId="41" fillId="33" borderId="10" xfId="0" applyNumberFormat="1" applyFont="1" applyFill="1" applyBorder="1" applyAlignment="1">
      <alignment horizontal="right" readingOrder="2"/>
    </xf>
    <xf numFmtId="3" fontId="41" fillId="33" borderId="10" xfId="0" applyNumberFormat="1" applyFont="1" applyFill="1" applyBorder="1" applyAlignment="1">
      <alignment horizontal="right" readingOrder="1"/>
    </xf>
    <xf numFmtId="3" fontId="42" fillId="33" borderId="10" xfId="0" applyNumberFormat="1" applyFont="1" applyFill="1" applyBorder="1" applyAlignment="1">
      <alignment horizontal="right" readingOrder="2"/>
    </xf>
    <xf numFmtId="3" fontId="42" fillId="33" borderId="10" xfId="0" applyNumberFormat="1" applyFont="1" applyFill="1" applyBorder="1" applyAlignment="1">
      <alignment horizontal="right" readingOrder="1"/>
    </xf>
    <xf numFmtId="3" fontId="43" fillId="33" borderId="10" xfId="0" applyNumberFormat="1" applyFont="1" applyFill="1" applyBorder="1" applyAlignment="1">
      <alignment horizontal="right" readingOrder="2"/>
    </xf>
    <xf numFmtId="3" fontId="43" fillId="33" borderId="10" xfId="0" applyNumberFormat="1" applyFont="1" applyFill="1" applyBorder="1" applyAlignment="1">
      <alignment horizontal="right" readingOrder="1"/>
    </xf>
    <xf numFmtId="3" fontId="43" fillId="33" borderId="11" xfId="0" applyNumberFormat="1" applyFont="1" applyFill="1" applyBorder="1" applyAlignment="1">
      <alignment horizontal="right" readingOrder="1"/>
    </xf>
    <xf numFmtId="49" fontId="43" fillId="33" borderId="10" xfId="0" applyNumberFormat="1" applyFont="1" applyFill="1" applyBorder="1" applyAlignment="1">
      <alignment horizontal="right" readingOrder="2"/>
    </xf>
    <xf numFmtId="3" fontId="44" fillId="33" borderId="10" xfId="0" applyNumberFormat="1" applyFont="1" applyFill="1" applyBorder="1" applyAlignment="1">
      <alignment horizontal="right" readingOrder="2"/>
    </xf>
    <xf numFmtId="3" fontId="44" fillId="33" borderId="10" xfId="0" applyNumberFormat="1" applyFont="1" applyFill="1" applyBorder="1" applyAlignment="1">
      <alignment horizontal="right" readingOrder="1"/>
    </xf>
    <xf numFmtId="0" fontId="40" fillId="33" borderId="0" xfId="0" applyFont="1" applyFill="1" applyBorder="1" applyAlignment="1">
      <alignment readingOrder="2"/>
    </xf>
    <xf numFmtId="3" fontId="43" fillId="33" borderId="0" xfId="0" applyNumberFormat="1" applyFont="1" applyFill="1" applyBorder="1" applyAlignment="1">
      <alignment horizontal="right" readingOrder="1"/>
    </xf>
    <xf numFmtId="0" fontId="40" fillId="33" borderId="0" xfId="0" applyFont="1" applyFill="1" applyBorder="1" applyAlignment="1">
      <alignment readingOrder="1"/>
    </xf>
    <xf numFmtId="3" fontId="44" fillId="33" borderId="0" xfId="0" applyNumberFormat="1" applyFont="1" applyFill="1" applyBorder="1" applyAlignment="1">
      <alignment horizontal="right" readingOrder="1"/>
    </xf>
    <xf numFmtId="3" fontId="42" fillId="33" borderId="0" xfId="0" applyNumberFormat="1" applyFont="1" applyFill="1" applyBorder="1" applyAlignment="1">
      <alignment horizontal="right" readingOrder="1"/>
    </xf>
    <xf numFmtId="3" fontId="40" fillId="33" borderId="0" xfId="0" applyNumberFormat="1" applyFont="1" applyFill="1" applyBorder="1" applyAlignment="1">
      <alignment horizontal="right" readingOrder="1"/>
    </xf>
    <xf numFmtId="3" fontId="43" fillId="33" borderId="12" xfId="0" applyNumberFormat="1" applyFont="1" applyFill="1" applyBorder="1" applyAlignment="1">
      <alignment horizontal="right" readingOrder="1"/>
    </xf>
    <xf numFmtId="164" fontId="0" fillId="0" borderId="0" xfId="33" applyNumberFormat="1" applyFont="1" applyAlignment="1">
      <alignment/>
    </xf>
    <xf numFmtId="3" fontId="43" fillId="0" borderId="0" xfId="0" applyNumberFormat="1" applyFont="1" applyBorder="1" applyAlignment="1">
      <alignment horizontal="right" readingOrder="1"/>
    </xf>
    <xf numFmtId="0" fontId="0" fillId="0" borderId="0" xfId="0" applyBorder="1" applyAlignment="1">
      <alignment/>
    </xf>
    <xf numFmtId="164" fontId="0" fillId="0" borderId="0" xfId="33" applyNumberFormat="1" applyFont="1" applyBorder="1" applyAlignment="1">
      <alignment/>
    </xf>
    <xf numFmtId="3" fontId="40" fillId="33" borderId="0" xfId="0" applyNumberFormat="1" applyFont="1" applyFill="1" applyAlignment="1">
      <alignment readingOrder="1"/>
    </xf>
    <xf numFmtId="0" fontId="40" fillId="33" borderId="0" xfId="0" applyFont="1" applyFill="1" applyAlignment="1">
      <alignment readingOrder="1"/>
    </xf>
    <xf numFmtId="3" fontId="42" fillId="33" borderId="0" xfId="0" applyNumberFormat="1" applyFont="1" applyFill="1" applyBorder="1" applyAlignment="1">
      <alignment horizontal="right" readingOrder="2"/>
    </xf>
    <xf numFmtId="3" fontId="45" fillId="33" borderId="10" xfId="0" applyNumberFormat="1" applyFont="1" applyFill="1" applyBorder="1" applyAlignment="1">
      <alignment horizontal="right" readingOrder="1"/>
    </xf>
    <xf numFmtId="3" fontId="45" fillId="33" borderId="10" xfId="0" applyNumberFormat="1" applyFont="1" applyFill="1" applyBorder="1" applyAlignment="1">
      <alignment horizontal="right" readingOrder="2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" fontId="43" fillId="33" borderId="0" xfId="0" applyNumberFormat="1" applyFont="1" applyFill="1" applyBorder="1" applyAlignment="1">
      <alignment horizontal="right" readingOrder="1"/>
    </xf>
    <xf numFmtId="3" fontId="44" fillId="33" borderId="0" xfId="0" applyNumberFormat="1" applyFont="1" applyFill="1" applyBorder="1" applyAlignment="1">
      <alignment horizontal="right" readingOrder="2"/>
    </xf>
    <xf numFmtId="3" fontId="40" fillId="10" borderId="10" xfId="0" applyNumberFormat="1" applyFont="1" applyFill="1" applyBorder="1" applyAlignment="1">
      <alignment horizontal="right" vertical="center" wrapText="1" readingOrder="1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dxfs count="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9"/>
  <sheetViews>
    <sheetView rightToLeft="1" tabSelected="1" zoomScale="64" zoomScaleNormal="64" zoomScaleSheetLayoutView="70" workbookViewId="0" topLeftCell="A238">
      <selection activeCell="A189" sqref="A1:A16384"/>
    </sheetView>
  </sheetViews>
  <sheetFormatPr defaultColWidth="9.140625" defaultRowHeight="15"/>
  <cols>
    <col min="1" max="1" width="64.8515625" style="12" bestFit="1" customWidth="1"/>
    <col min="2" max="2" width="19.00390625" style="24" customWidth="1"/>
    <col min="3" max="3" width="20.421875" style="14" customWidth="1"/>
    <col min="4" max="4" width="19.00390625" style="14" customWidth="1"/>
    <col min="5" max="5" width="10.7109375" style="0" bestFit="1" customWidth="1"/>
    <col min="6" max="6" width="27.140625" style="28" bestFit="1" customWidth="1"/>
    <col min="7" max="7" width="14.8515625" style="19" bestFit="1" customWidth="1"/>
  </cols>
  <sheetData>
    <row r="1" spans="1:4" ht="23.25">
      <c r="A1" s="1" t="s">
        <v>0</v>
      </c>
      <c r="B1" s="32" t="s">
        <v>638</v>
      </c>
      <c r="C1" s="32" t="s">
        <v>1</v>
      </c>
      <c r="D1" s="32" t="s">
        <v>639</v>
      </c>
    </row>
    <row r="2" spans="1:7" ht="23.25">
      <c r="A2" s="27" t="s">
        <v>2</v>
      </c>
      <c r="B2" s="26">
        <f>B3+B16+B49+B157+B166</f>
        <v>386388967</v>
      </c>
      <c r="C2" s="26">
        <f>C3+C16+C49+C157+C166</f>
        <v>418167000</v>
      </c>
      <c r="D2" s="26">
        <f>D3+D16+D49+D157+D166</f>
        <v>424440000</v>
      </c>
      <c r="G2"/>
    </row>
    <row r="3" spans="1:7" ht="23.25">
      <c r="A3" s="2" t="s">
        <v>3</v>
      </c>
      <c r="B3" s="3">
        <f>B4+B8+B11+B13</f>
        <v>264186672</v>
      </c>
      <c r="C3" s="3">
        <f>C4+C8+C11+C13</f>
        <v>275746000</v>
      </c>
      <c r="D3" s="3">
        <f>D4+D8+D11+D13</f>
        <v>275450000</v>
      </c>
      <c r="G3"/>
    </row>
    <row r="4" spans="1:7" ht="20.25">
      <c r="A4" s="4" t="s">
        <v>4</v>
      </c>
      <c r="B4" s="5">
        <f>SUM(B5:B7)</f>
        <v>249253241</v>
      </c>
      <c r="C4" s="5">
        <f>SUM(C5:C7)</f>
        <v>261372000</v>
      </c>
      <c r="D4" s="5">
        <f>SUM(D5:D7)</f>
        <v>262070000</v>
      </c>
      <c r="G4"/>
    </row>
    <row r="5" spans="1:7" ht="18">
      <c r="A5" s="6" t="s">
        <v>5</v>
      </c>
      <c r="B5" s="18">
        <v>230592241</v>
      </c>
      <c r="C5" s="7">
        <v>241545000</v>
      </c>
      <c r="D5" s="7">
        <v>241070000</v>
      </c>
      <c r="G5"/>
    </row>
    <row r="6" spans="1:7" ht="18">
      <c r="A6" s="6" t="s">
        <v>6</v>
      </c>
      <c r="B6" s="18">
        <v>1107000</v>
      </c>
      <c r="C6" s="7">
        <v>1127000</v>
      </c>
      <c r="D6" s="7">
        <v>1200000</v>
      </c>
      <c r="G6"/>
    </row>
    <row r="7" spans="1:7" ht="18">
      <c r="A7" s="6" t="s">
        <v>7</v>
      </c>
      <c r="B7" s="18">
        <v>17554000</v>
      </c>
      <c r="C7" s="7">
        <v>18700000</v>
      </c>
      <c r="D7" s="7">
        <v>19800000</v>
      </c>
      <c r="G7"/>
    </row>
    <row r="8" spans="1:7" ht="20.25">
      <c r="A8" s="4" t="s">
        <v>8</v>
      </c>
      <c r="B8" s="5">
        <f>SUM(B9:B10)</f>
        <v>4734383</v>
      </c>
      <c r="C8" s="5">
        <f>SUM(C9:C10)</f>
        <v>4965000</v>
      </c>
      <c r="D8" s="5">
        <f>SUM(D9:D10)</f>
        <v>4377000</v>
      </c>
      <c r="G8"/>
    </row>
    <row r="9" spans="1:7" ht="18">
      <c r="A9" s="6" t="s">
        <v>9</v>
      </c>
      <c r="B9" s="18">
        <v>68169</v>
      </c>
      <c r="C9" s="7">
        <v>65000</v>
      </c>
      <c r="D9" s="7">
        <v>77000</v>
      </c>
      <c r="G9"/>
    </row>
    <row r="10" spans="1:7" ht="18">
      <c r="A10" s="6" t="s">
        <v>10</v>
      </c>
      <c r="B10" s="18">
        <v>4666214</v>
      </c>
      <c r="C10" s="7">
        <v>4900000</v>
      </c>
      <c r="D10" s="7">
        <v>4300000</v>
      </c>
      <c r="G10"/>
    </row>
    <row r="11" spans="1:7" ht="20.25">
      <c r="A11" s="4" t="s">
        <v>11</v>
      </c>
      <c r="B11" s="5">
        <f>SUM(B12)</f>
        <v>9560504</v>
      </c>
      <c r="C11" s="5">
        <f>SUM(C12)</f>
        <v>9200000</v>
      </c>
      <c r="D11" s="5">
        <f>SUM(D12)</f>
        <v>8353000</v>
      </c>
      <c r="G11"/>
    </row>
    <row r="12" spans="1:4" ht="18">
      <c r="A12" s="6" t="s">
        <v>12</v>
      </c>
      <c r="B12" s="18">
        <v>9560504</v>
      </c>
      <c r="C12" s="18">
        <v>9200000</v>
      </c>
      <c r="D12" s="7">
        <v>8353000</v>
      </c>
    </row>
    <row r="13" spans="1:4" ht="20.25">
      <c r="A13" s="4" t="s">
        <v>13</v>
      </c>
      <c r="B13" s="5">
        <f>SUM(B14:B15)</f>
        <v>638544</v>
      </c>
      <c r="C13" s="5">
        <f>SUM(C14:C15)</f>
        <v>209000</v>
      </c>
      <c r="D13" s="5">
        <f>SUM(D14:D15)</f>
        <v>650000</v>
      </c>
    </row>
    <row r="14" spans="1:4" ht="18">
      <c r="A14" s="6" t="s">
        <v>14</v>
      </c>
      <c r="B14" s="18">
        <v>444900</v>
      </c>
      <c r="C14" s="18">
        <v>0</v>
      </c>
      <c r="D14" s="7">
        <v>450000</v>
      </c>
    </row>
    <row r="15" spans="1:4" ht="18">
      <c r="A15" s="6" t="s">
        <v>15</v>
      </c>
      <c r="B15" s="18">
        <v>193644</v>
      </c>
      <c r="C15" s="18">
        <v>209000</v>
      </c>
      <c r="D15" s="7">
        <v>200000</v>
      </c>
    </row>
    <row r="16" spans="1:4" ht="23.25">
      <c r="A16" s="2" t="s">
        <v>16</v>
      </c>
      <c r="B16" s="3">
        <f>B17+B24+B29+B35+B39+B45</f>
        <v>13858366</v>
      </c>
      <c r="C16" s="3">
        <f>C17+C24+C29+C35+C39+C45</f>
        <v>19872950</v>
      </c>
      <c r="D16" s="3">
        <f>D17+D24+D29+D35+D39+D45</f>
        <v>26205000</v>
      </c>
    </row>
    <row r="17" spans="1:4" ht="20.25">
      <c r="A17" s="4" t="s">
        <v>17</v>
      </c>
      <c r="B17" s="5">
        <f>SUM(B18:B23)</f>
        <v>493973</v>
      </c>
      <c r="C17" s="5">
        <f>SUM(C18:C23)</f>
        <v>780000</v>
      </c>
      <c r="D17" s="5">
        <f>SUM(D18:D23)</f>
        <v>1115000</v>
      </c>
    </row>
    <row r="18" spans="1:4" ht="18">
      <c r="A18" s="6" t="s">
        <v>666</v>
      </c>
      <c r="B18" s="18">
        <v>0</v>
      </c>
      <c r="C18" s="7">
        <v>0</v>
      </c>
      <c r="D18" s="7">
        <v>500000</v>
      </c>
    </row>
    <row r="19" spans="1:4" ht="18">
      <c r="A19" s="6" t="s">
        <v>18</v>
      </c>
      <c r="B19" s="18">
        <v>61661</v>
      </c>
      <c r="C19" s="7">
        <v>60000</v>
      </c>
      <c r="D19" s="7">
        <v>80000</v>
      </c>
    </row>
    <row r="20" spans="1:4" ht="18">
      <c r="A20" s="6" t="s">
        <v>19</v>
      </c>
      <c r="B20" s="18">
        <v>67075</v>
      </c>
      <c r="C20" s="7">
        <v>60000</v>
      </c>
      <c r="D20" s="7">
        <v>60000</v>
      </c>
    </row>
    <row r="21" spans="1:4" ht="18">
      <c r="A21" s="6" t="s">
        <v>20</v>
      </c>
      <c r="B21" s="18">
        <v>52802</v>
      </c>
      <c r="C21" s="7">
        <v>60000</v>
      </c>
      <c r="D21" s="7">
        <v>125000</v>
      </c>
    </row>
    <row r="22" spans="1:4" ht="18">
      <c r="A22" s="6" t="s">
        <v>21</v>
      </c>
      <c r="B22" s="18">
        <v>193667</v>
      </c>
      <c r="C22" s="7">
        <v>400000</v>
      </c>
      <c r="D22" s="7">
        <v>200000</v>
      </c>
    </row>
    <row r="23" spans="1:4" ht="18">
      <c r="A23" s="6" t="s">
        <v>22</v>
      </c>
      <c r="B23" s="18">
        <v>118768</v>
      </c>
      <c r="C23" s="7">
        <v>200000</v>
      </c>
      <c r="D23" s="7">
        <v>150000</v>
      </c>
    </row>
    <row r="24" spans="1:4" ht="20.25">
      <c r="A24" s="4" t="s">
        <v>23</v>
      </c>
      <c r="B24" s="5">
        <f>SUM(B25:B28)</f>
        <v>250218</v>
      </c>
      <c r="C24" s="5">
        <f>SUM(C25:C28)</f>
        <v>400000</v>
      </c>
      <c r="D24" s="5">
        <f>SUM(D25:D28)</f>
        <v>395000</v>
      </c>
    </row>
    <row r="25" spans="1:4" ht="18">
      <c r="A25" s="6" t="s">
        <v>24</v>
      </c>
      <c r="B25" s="18">
        <v>72216</v>
      </c>
      <c r="C25" s="7">
        <v>70000</v>
      </c>
      <c r="D25" s="7">
        <v>65000</v>
      </c>
    </row>
    <row r="26" spans="1:4" ht="18">
      <c r="A26" s="6" t="s">
        <v>25</v>
      </c>
      <c r="B26" s="18">
        <v>64012</v>
      </c>
      <c r="C26" s="7">
        <v>70000</v>
      </c>
      <c r="D26" s="7">
        <v>70000</v>
      </c>
    </row>
    <row r="27" spans="1:4" ht="18">
      <c r="A27" s="6" t="s">
        <v>667</v>
      </c>
      <c r="B27" s="18">
        <v>0</v>
      </c>
      <c r="C27" s="7">
        <v>150000</v>
      </c>
      <c r="D27" s="7">
        <v>150000</v>
      </c>
    </row>
    <row r="28" spans="1:4" ht="18">
      <c r="A28" s="6" t="s">
        <v>26</v>
      </c>
      <c r="B28" s="18">
        <v>113990</v>
      </c>
      <c r="C28" s="7">
        <v>110000</v>
      </c>
      <c r="D28" s="7">
        <v>110000</v>
      </c>
    </row>
    <row r="29" spans="1:7" ht="20.25">
      <c r="A29" s="4" t="s">
        <v>27</v>
      </c>
      <c r="B29" s="5">
        <f>SUM(B30:B34)</f>
        <v>11608920</v>
      </c>
      <c r="C29" s="5">
        <f>SUM(C30:C34)</f>
        <v>17652950</v>
      </c>
      <c r="D29" s="5">
        <f>SUM(D30:D34)</f>
        <v>23123000</v>
      </c>
      <c r="E29" s="20"/>
      <c r="F29" s="29"/>
      <c r="G29" s="22"/>
    </row>
    <row r="30" spans="1:7" ht="18">
      <c r="A30" s="6" t="s">
        <v>28</v>
      </c>
      <c r="B30" s="18">
        <v>172284</v>
      </c>
      <c r="C30" s="7">
        <v>200000</v>
      </c>
      <c r="D30" s="7">
        <v>300000</v>
      </c>
      <c r="E30" s="21"/>
      <c r="F30" s="29"/>
      <c r="G30" s="22"/>
    </row>
    <row r="31" spans="1:7" ht="18">
      <c r="A31" s="6" t="s">
        <v>29</v>
      </c>
      <c r="B31" s="18">
        <v>50248</v>
      </c>
      <c r="C31" s="7">
        <v>51000</v>
      </c>
      <c r="D31" s="7">
        <v>77000</v>
      </c>
      <c r="E31" s="21"/>
      <c r="F31" s="29"/>
      <c r="G31" s="22"/>
    </row>
    <row r="32" spans="1:7" ht="18">
      <c r="A32" s="6" t="s">
        <v>30</v>
      </c>
      <c r="B32" s="18">
        <v>3796312</v>
      </c>
      <c r="C32" s="7">
        <v>3100000</v>
      </c>
      <c r="D32" s="7">
        <v>5800000</v>
      </c>
      <c r="E32" s="21"/>
      <c r="F32" s="29"/>
      <c r="G32" s="22"/>
    </row>
    <row r="33" spans="1:7" ht="18">
      <c r="A33" s="6" t="s">
        <v>31</v>
      </c>
      <c r="B33" s="18">
        <v>7475136</v>
      </c>
      <c r="C33" s="7">
        <v>13601950</v>
      </c>
      <c r="D33" s="7">
        <v>16946000</v>
      </c>
      <c r="E33" s="21"/>
      <c r="F33" s="29"/>
      <c r="G33" s="22"/>
    </row>
    <row r="34" spans="1:7" ht="18">
      <c r="A34" s="9" t="s">
        <v>32</v>
      </c>
      <c r="B34" s="18">
        <v>114940</v>
      </c>
      <c r="C34" s="7">
        <v>700000</v>
      </c>
      <c r="D34" s="7">
        <v>0</v>
      </c>
      <c r="E34" s="21"/>
      <c r="F34" s="29"/>
      <c r="G34" s="22"/>
    </row>
    <row r="35" spans="1:7" ht="20.25">
      <c r="A35" s="4" t="s">
        <v>33</v>
      </c>
      <c r="B35" s="5">
        <f>SUM(B36:B38)</f>
        <v>249683</v>
      </c>
      <c r="C35" s="5">
        <f>SUM(C36:C38)</f>
        <v>240000</v>
      </c>
      <c r="D35" s="5">
        <f>SUM(D36:D38)</f>
        <v>237000</v>
      </c>
      <c r="E35" s="21"/>
      <c r="F35" s="29"/>
      <c r="G35" s="22"/>
    </row>
    <row r="36" spans="1:7" ht="18">
      <c r="A36" s="6" t="s">
        <v>34</v>
      </c>
      <c r="B36" s="18">
        <v>6963</v>
      </c>
      <c r="C36" s="7">
        <v>10000</v>
      </c>
      <c r="D36" s="7">
        <v>7000</v>
      </c>
      <c r="E36" s="21"/>
      <c r="F36" s="29"/>
      <c r="G36" s="22"/>
    </row>
    <row r="37" spans="1:7" ht="18">
      <c r="A37" s="6" t="s">
        <v>35</v>
      </c>
      <c r="B37" s="18">
        <v>50000</v>
      </c>
      <c r="C37" s="7">
        <v>50000</v>
      </c>
      <c r="D37" s="7">
        <v>50000</v>
      </c>
      <c r="E37" s="21"/>
      <c r="F37" s="29"/>
      <c r="G37" s="22"/>
    </row>
    <row r="38" spans="1:4" ht="18">
      <c r="A38" s="6" t="s">
        <v>36</v>
      </c>
      <c r="B38" s="18">
        <v>192720</v>
      </c>
      <c r="C38" s="7">
        <v>180000</v>
      </c>
      <c r="D38" s="7">
        <v>180000</v>
      </c>
    </row>
    <row r="39" spans="1:4" ht="20.25">
      <c r="A39" s="4" t="s">
        <v>37</v>
      </c>
      <c r="B39" s="5">
        <f>SUM(B40:B44)</f>
        <v>873881</v>
      </c>
      <c r="C39" s="5">
        <f>SUM(C40:C44)</f>
        <v>400000</v>
      </c>
      <c r="D39" s="5">
        <f>SUM(D40:D44)</f>
        <v>535000</v>
      </c>
    </row>
    <row r="40" spans="1:4" ht="18">
      <c r="A40" s="6" t="s">
        <v>669</v>
      </c>
      <c r="B40" s="18">
        <v>0</v>
      </c>
      <c r="C40" s="7">
        <v>0</v>
      </c>
      <c r="D40" s="7">
        <v>40000</v>
      </c>
    </row>
    <row r="41" spans="1:4" ht="18">
      <c r="A41" s="6" t="s">
        <v>668</v>
      </c>
      <c r="B41" s="18">
        <v>544330</v>
      </c>
      <c r="C41" s="7">
        <v>100000</v>
      </c>
      <c r="D41" s="7">
        <v>100000</v>
      </c>
    </row>
    <row r="42" spans="1:4" ht="18">
      <c r="A42" s="6" t="s">
        <v>38</v>
      </c>
      <c r="B42" s="18">
        <v>10436</v>
      </c>
      <c r="C42" s="7">
        <v>0</v>
      </c>
      <c r="D42" s="7">
        <v>45000</v>
      </c>
    </row>
    <row r="43" spans="1:4" ht="18">
      <c r="A43" s="6" t="s">
        <v>39</v>
      </c>
      <c r="B43" s="18">
        <v>319115</v>
      </c>
      <c r="C43" s="7">
        <v>300000</v>
      </c>
      <c r="D43" s="7">
        <v>300000</v>
      </c>
    </row>
    <row r="44" spans="1:4" ht="18">
      <c r="A44" s="6" t="s">
        <v>685</v>
      </c>
      <c r="B44" s="6">
        <v>0</v>
      </c>
      <c r="C44" s="7">
        <v>0</v>
      </c>
      <c r="D44" s="7">
        <v>50000</v>
      </c>
    </row>
    <row r="45" spans="1:4" ht="20.25">
      <c r="A45" s="4" t="s">
        <v>40</v>
      </c>
      <c r="B45" s="5">
        <f>SUM(B46:B48)</f>
        <v>381691</v>
      </c>
      <c r="C45" s="5">
        <f>SUM(C46:C48)</f>
        <v>400000</v>
      </c>
      <c r="D45" s="5">
        <f>SUM(D46:D48)</f>
        <v>800000</v>
      </c>
    </row>
    <row r="46" spans="1:4" ht="18">
      <c r="A46" s="6" t="s">
        <v>41</v>
      </c>
      <c r="B46" s="18">
        <v>372491</v>
      </c>
      <c r="C46" s="7">
        <v>400000</v>
      </c>
      <c r="D46" s="7">
        <v>300000</v>
      </c>
    </row>
    <row r="47" spans="1:4" ht="18">
      <c r="A47" s="6" t="s">
        <v>42</v>
      </c>
      <c r="B47" s="18">
        <v>9200</v>
      </c>
      <c r="C47" s="7">
        <v>0</v>
      </c>
      <c r="D47" s="7">
        <v>0</v>
      </c>
    </row>
    <row r="48" spans="1:4" ht="18">
      <c r="A48" s="6" t="s">
        <v>670</v>
      </c>
      <c r="B48" s="18">
        <v>0</v>
      </c>
      <c r="C48" s="7">
        <v>0</v>
      </c>
      <c r="D48" s="7">
        <v>500000</v>
      </c>
    </row>
    <row r="49" spans="1:4" ht="23.25">
      <c r="A49" s="2" t="s">
        <v>43</v>
      </c>
      <c r="B49" s="3">
        <f>B50+B110+B121</f>
        <v>97314670</v>
      </c>
      <c r="C49" s="3">
        <f>C50+C110+C121+C155</f>
        <v>110848050</v>
      </c>
      <c r="D49" s="3">
        <f>D50+D110+D121+D155</f>
        <v>110785000</v>
      </c>
    </row>
    <row r="50" spans="1:4" ht="20.25">
      <c r="A50" s="4" t="s">
        <v>44</v>
      </c>
      <c r="B50" s="5">
        <f>B51+B58+B75+B79+B84</f>
        <v>70409000</v>
      </c>
      <c r="C50" s="5">
        <f>C51+C58+C75+C79+C84</f>
        <v>81656500</v>
      </c>
      <c r="D50" s="5">
        <f>D51+D58+D75+D79+D84</f>
        <v>83743000</v>
      </c>
    </row>
    <row r="51" spans="1:4" ht="18">
      <c r="A51" s="10" t="s">
        <v>45</v>
      </c>
      <c r="B51" s="11">
        <f>SUM(B52:B57)</f>
        <v>19115387</v>
      </c>
      <c r="C51" s="11">
        <f>SUM(C52:C57)</f>
        <v>20354000</v>
      </c>
      <c r="D51" s="11">
        <f>SUM(D52:D57)</f>
        <v>20520000</v>
      </c>
    </row>
    <row r="52" spans="1:4" ht="18">
      <c r="A52" s="6" t="s">
        <v>46</v>
      </c>
      <c r="B52" s="18">
        <v>0</v>
      </c>
      <c r="C52" s="7">
        <v>81000</v>
      </c>
      <c r="D52" s="7">
        <v>81000</v>
      </c>
    </row>
    <row r="53" spans="1:4" ht="18">
      <c r="A53" s="6" t="s">
        <v>47</v>
      </c>
      <c r="B53" s="18">
        <v>3662921</v>
      </c>
      <c r="C53" s="7">
        <v>4700000</v>
      </c>
      <c r="D53" s="7">
        <v>4488000</v>
      </c>
    </row>
    <row r="54" spans="1:4" ht="18">
      <c r="A54" s="6" t="s">
        <v>48</v>
      </c>
      <c r="B54" s="18">
        <v>17243</v>
      </c>
      <c r="C54" s="7">
        <v>0</v>
      </c>
      <c r="D54" s="7">
        <v>0</v>
      </c>
    </row>
    <row r="55" spans="1:4" ht="18">
      <c r="A55" s="6" t="s">
        <v>49</v>
      </c>
      <c r="B55" s="18">
        <v>4093171</v>
      </c>
      <c r="C55" s="7">
        <v>4420000</v>
      </c>
      <c r="D55" s="7">
        <v>4500000</v>
      </c>
    </row>
    <row r="56" spans="1:4" ht="18">
      <c r="A56" s="6" t="s">
        <v>50</v>
      </c>
      <c r="B56" s="18">
        <v>1563522</v>
      </c>
      <c r="C56" s="7">
        <v>1333000</v>
      </c>
      <c r="D56" s="7">
        <v>1431000</v>
      </c>
    </row>
    <row r="57" spans="1:4" ht="18">
      <c r="A57" s="6" t="s">
        <v>51</v>
      </c>
      <c r="B57" s="18">
        <v>9778530</v>
      </c>
      <c r="C57" s="7">
        <v>9820000</v>
      </c>
      <c r="D57" s="7">
        <v>10020000</v>
      </c>
    </row>
    <row r="58" spans="1:4" ht="18">
      <c r="A58" s="10" t="s">
        <v>52</v>
      </c>
      <c r="B58" s="11">
        <f>B59+B63+B67+B73</f>
        <v>5104273</v>
      </c>
      <c r="C58" s="11">
        <f>C59+C63+C67+C73</f>
        <v>5205500</v>
      </c>
      <c r="D58" s="11">
        <f>D59+D63+D67+D73</f>
        <v>12093000</v>
      </c>
    </row>
    <row r="59" spans="1:4" ht="18">
      <c r="A59" s="10" t="s">
        <v>683</v>
      </c>
      <c r="B59" s="11">
        <f>SUM(B60:B62)</f>
        <v>4282865</v>
      </c>
      <c r="C59" s="11">
        <f>SUM(C60:C62)</f>
        <v>3596000</v>
      </c>
      <c r="D59" s="11">
        <f>SUM(D60:D62)</f>
        <v>4301000</v>
      </c>
    </row>
    <row r="60" spans="1:4" ht="18">
      <c r="A60" s="6" t="s">
        <v>53</v>
      </c>
      <c r="B60" s="18">
        <v>3486898</v>
      </c>
      <c r="C60" s="7">
        <v>3535000</v>
      </c>
      <c r="D60" s="7">
        <v>3953000</v>
      </c>
    </row>
    <row r="61" spans="1:4" ht="18">
      <c r="A61" s="6" t="s">
        <v>54</v>
      </c>
      <c r="B61" s="18">
        <v>795967</v>
      </c>
      <c r="C61" s="7">
        <v>61000</v>
      </c>
      <c r="D61" s="7">
        <v>115000</v>
      </c>
    </row>
    <row r="62" spans="1:4" ht="18">
      <c r="A62" s="6" t="s">
        <v>671</v>
      </c>
      <c r="B62" s="18">
        <v>0</v>
      </c>
      <c r="C62" s="7">
        <v>0</v>
      </c>
      <c r="D62" s="7">
        <v>233000</v>
      </c>
    </row>
    <row r="63" spans="1:4" ht="18">
      <c r="A63" s="10" t="s">
        <v>672</v>
      </c>
      <c r="B63" s="11">
        <f>SUM(B64:B66)</f>
        <v>4373</v>
      </c>
      <c r="C63" s="11">
        <f>SUM(C64:C66)</f>
        <v>11000</v>
      </c>
      <c r="D63" s="11">
        <f>SUM(D64:D66)</f>
        <v>4846000</v>
      </c>
    </row>
    <row r="64" spans="1:4" ht="18">
      <c r="A64" s="6" t="s">
        <v>55</v>
      </c>
      <c r="B64" s="18">
        <v>4373</v>
      </c>
      <c r="C64" s="7">
        <v>11000</v>
      </c>
      <c r="D64" s="7">
        <v>11000</v>
      </c>
    </row>
    <row r="65" spans="1:4" ht="18">
      <c r="A65" s="6" t="s">
        <v>673</v>
      </c>
      <c r="B65" s="18">
        <v>0</v>
      </c>
      <c r="C65" s="7">
        <v>0</v>
      </c>
      <c r="D65" s="7">
        <v>3835000</v>
      </c>
    </row>
    <row r="66" spans="1:4" ht="18">
      <c r="A66" s="6" t="s">
        <v>674</v>
      </c>
      <c r="B66" s="18">
        <v>0</v>
      </c>
      <c r="C66" s="7">
        <v>0</v>
      </c>
      <c r="D66" s="7">
        <v>1000000</v>
      </c>
    </row>
    <row r="67" spans="1:4" ht="18">
      <c r="A67" s="10" t="s">
        <v>675</v>
      </c>
      <c r="B67" s="11">
        <f>SUM(B68:B72)</f>
        <v>817035</v>
      </c>
      <c r="C67" s="11">
        <f>SUM(C68:C72)</f>
        <v>1598500</v>
      </c>
      <c r="D67" s="11">
        <f>SUM(D68:D72)</f>
        <v>2796000</v>
      </c>
    </row>
    <row r="68" spans="1:4" ht="18">
      <c r="A68" s="6" t="s">
        <v>56</v>
      </c>
      <c r="B68" s="18">
        <v>1</v>
      </c>
      <c r="C68" s="7">
        <v>3000</v>
      </c>
      <c r="D68" s="7">
        <v>4000</v>
      </c>
    </row>
    <row r="69" spans="1:4" ht="18">
      <c r="A69" s="6" t="s">
        <v>57</v>
      </c>
      <c r="B69" s="18">
        <v>420131</v>
      </c>
      <c r="C69" s="7">
        <v>825500</v>
      </c>
      <c r="D69" s="7">
        <v>867000</v>
      </c>
    </row>
    <row r="70" spans="1:4" ht="18">
      <c r="A70" s="6" t="s">
        <v>58</v>
      </c>
      <c r="B70" s="18">
        <v>396903</v>
      </c>
      <c r="C70" s="7">
        <v>400000</v>
      </c>
      <c r="D70" s="7">
        <v>500000</v>
      </c>
    </row>
    <row r="71" spans="1:4" ht="18">
      <c r="A71" s="6" t="s">
        <v>59</v>
      </c>
      <c r="B71" s="7">
        <v>0</v>
      </c>
      <c r="C71" s="7">
        <v>300000</v>
      </c>
      <c r="D71" s="7">
        <v>300000</v>
      </c>
    </row>
    <row r="72" spans="1:4" ht="18">
      <c r="A72" s="6" t="s">
        <v>640</v>
      </c>
      <c r="B72" s="7">
        <v>0</v>
      </c>
      <c r="C72" s="7">
        <v>70000</v>
      </c>
      <c r="D72" s="7">
        <v>1125000</v>
      </c>
    </row>
    <row r="73" spans="1:4" ht="18">
      <c r="A73" s="10" t="s">
        <v>676</v>
      </c>
      <c r="B73" s="11">
        <f>SUM(B74)</f>
        <v>0</v>
      </c>
      <c r="C73" s="11">
        <f>SUM(C74)</f>
        <v>0</v>
      </c>
      <c r="D73" s="11">
        <f>SUM(D74)</f>
        <v>150000</v>
      </c>
    </row>
    <row r="74" spans="1:4" ht="18">
      <c r="A74" s="6" t="s">
        <v>677</v>
      </c>
      <c r="B74" s="7">
        <v>0</v>
      </c>
      <c r="C74" s="7">
        <v>0</v>
      </c>
      <c r="D74" s="7">
        <v>150000</v>
      </c>
    </row>
    <row r="75" spans="1:4" ht="18">
      <c r="A75" s="10" t="s">
        <v>60</v>
      </c>
      <c r="B75" s="11">
        <f>SUM(B76:B78)</f>
        <v>3292990</v>
      </c>
      <c r="C75" s="11">
        <f>SUM(C76:C78)</f>
        <v>3368000</v>
      </c>
      <c r="D75" s="11">
        <f>SUM(D76:D78)</f>
        <v>3599000</v>
      </c>
    </row>
    <row r="76" spans="1:4" ht="18">
      <c r="A76" s="6" t="s">
        <v>61</v>
      </c>
      <c r="B76" s="18">
        <v>662</v>
      </c>
      <c r="C76" s="7">
        <v>18000</v>
      </c>
      <c r="D76" s="7">
        <v>15000</v>
      </c>
    </row>
    <row r="77" spans="1:4" ht="18">
      <c r="A77" s="6" t="s">
        <v>62</v>
      </c>
      <c r="B77" s="18">
        <v>3187878</v>
      </c>
      <c r="C77" s="7">
        <v>3225000</v>
      </c>
      <c r="D77" s="7">
        <v>3459000</v>
      </c>
    </row>
    <row r="78" spans="1:4" ht="18">
      <c r="A78" s="6" t="s">
        <v>63</v>
      </c>
      <c r="B78" s="18">
        <v>104450</v>
      </c>
      <c r="C78" s="7">
        <v>125000</v>
      </c>
      <c r="D78" s="7">
        <v>125000</v>
      </c>
    </row>
    <row r="79" spans="1:4" ht="18">
      <c r="A79" s="10" t="s">
        <v>64</v>
      </c>
      <c r="B79" s="11">
        <f>SUM(B80:B83)</f>
        <v>30038564</v>
      </c>
      <c r="C79" s="11">
        <f>SUM(C80:C83)</f>
        <v>38720000</v>
      </c>
      <c r="D79" s="11">
        <f>SUM(D80:D83)</f>
        <v>34634000</v>
      </c>
    </row>
    <row r="80" spans="1:4" ht="18">
      <c r="A80" s="6" t="s">
        <v>65</v>
      </c>
      <c r="B80" s="18">
        <v>199770</v>
      </c>
      <c r="C80" s="7">
        <v>200000</v>
      </c>
      <c r="D80" s="7">
        <v>80000</v>
      </c>
    </row>
    <row r="81" spans="1:4" ht="18">
      <c r="A81" s="6" t="s">
        <v>66</v>
      </c>
      <c r="B81" s="18">
        <v>15050461</v>
      </c>
      <c r="C81" s="7">
        <v>18500000</v>
      </c>
      <c r="D81" s="7">
        <v>16950000</v>
      </c>
    </row>
    <row r="82" spans="1:4" ht="18">
      <c r="A82" s="6" t="s">
        <v>67</v>
      </c>
      <c r="B82" s="18">
        <v>97957</v>
      </c>
      <c r="C82" s="7">
        <v>20000</v>
      </c>
      <c r="D82" s="7">
        <v>4000</v>
      </c>
    </row>
    <row r="83" spans="1:4" ht="18">
      <c r="A83" s="6" t="s">
        <v>68</v>
      </c>
      <c r="B83" s="18">
        <v>14690376</v>
      </c>
      <c r="C83" s="7">
        <v>20000000</v>
      </c>
      <c r="D83" s="7">
        <v>17600000</v>
      </c>
    </row>
    <row r="84" spans="1:7" ht="18">
      <c r="A84" s="10" t="s">
        <v>69</v>
      </c>
      <c r="B84" s="11">
        <f>SUM(B85:B109)</f>
        <v>12857786</v>
      </c>
      <c r="C84" s="11">
        <f>SUM(C85:C109)</f>
        <v>14009000</v>
      </c>
      <c r="D84" s="11">
        <f>SUM(D85:D109)</f>
        <v>12897000</v>
      </c>
      <c r="G84"/>
    </row>
    <row r="85" spans="1:7" ht="18">
      <c r="A85" s="6" t="s">
        <v>70</v>
      </c>
      <c r="B85" s="8">
        <v>413173</v>
      </c>
      <c r="C85" s="7">
        <v>192000</v>
      </c>
      <c r="D85" s="7">
        <v>197000</v>
      </c>
      <c r="G85"/>
    </row>
    <row r="86" spans="1:7" ht="18">
      <c r="A86" s="6" t="s">
        <v>678</v>
      </c>
      <c r="B86" s="8">
        <v>0</v>
      </c>
      <c r="C86" s="7">
        <v>0</v>
      </c>
      <c r="D86" s="7">
        <v>90000</v>
      </c>
      <c r="G86"/>
    </row>
    <row r="87" spans="1:7" ht="18">
      <c r="A87" s="6" t="s">
        <v>71</v>
      </c>
      <c r="B87" s="8">
        <v>538141</v>
      </c>
      <c r="C87" s="7">
        <v>350000</v>
      </c>
      <c r="D87" s="7">
        <v>950000</v>
      </c>
      <c r="G87"/>
    </row>
    <row r="88" spans="1:7" ht="18">
      <c r="A88" s="6" t="s">
        <v>679</v>
      </c>
      <c r="B88" s="8">
        <v>0</v>
      </c>
      <c r="C88" s="7">
        <v>0</v>
      </c>
      <c r="D88" s="7">
        <v>26000</v>
      </c>
      <c r="G88"/>
    </row>
    <row r="89" spans="1:7" ht="18">
      <c r="A89" s="6" t="s">
        <v>72</v>
      </c>
      <c r="B89" s="8">
        <v>1928653</v>
      </c>
      <c r="C89" s="7">
        <v>1895000</v>
      </c>
      <c r="D89" s="7">
        <v>2271000</v>
      </c>
      <c r="G89"/>
    </row>
    <row r="90" spans="1:7" ht="18">
      <c r="A90" s="6" t="s">
        <v>73</v>
      </c>
      <c r="B90" s="8">
        <v>742626</v>
      </c>
      <c r="C90" s="7">
        <v>522000</v>
      </c>
      <c r="D90" s="7">
        <v>550000</v>
      </c>
      <c r="G90"/>
    </row>
    <row r="91" spans="1:7" ht="18">
      <c r="A91" s="6" t="s">
        <v>74</v>
      </c>
      <c r="B91" s="8">
        <v>886922</v>
      </c>
      <c r="C91" s="7">
        <v>1080000</v>
      </c>
      <c r="D91" s="7">
        <v>1130000</v>
      </c>
      <c r="G91"/>
    </row>
    <row r="92" spans="1:7" ht="18">
      <c r="A92" s="6" t="s">
        <v>680</v>
      </c>
      <c r="B92" s="8">
        <v>0</v>
      </c>
      <c r="C92" s="7">
        <v>0</v>
      </c>
      <c r="D92" s="7">
        <v>245000</v>
      </c>
      <c r="G92"/>
    </row>
    <row r="93" spans="1:7" ht="18">
      <c r="A93" s="6" t="s">
        <v>75</v>
      </c>
      <c r="B93" s="8">
        <v>745556</v>
      </c>
      <c r="C93" s="7">
        <v>935000</v>
      </c>
      <c r="D93" s="7">
        <v>1037000</v>
      </c>
      <c r="G93"/>
    </row>
    <row r="94" spans="1:7" ht="18">
      <c r="A94" s="6" t="s">
        <v>76</v>
      </c>
      <c r="B94" s="8">
        <v>83564</v>
      </c>
      <c r="C94" s="7">
        <v>0</v>
      </c>
      <c r="D94" s="7">
        <v>0</v>
      </c>
      <c r="G94"/>
    </row>
    <row r="95" spans="1:7" ht="18">
      <c r="A95" s="6" t="s">
        <v>77</v>
      </c>
      <c r="B95" s="8">
        <v>3332854</v>
      </c>
      <c r="C95" s="7">
        <v>3211000</v>
      </c>
      <c r="D95" s="7">
        <v>0</v>
      </c>
      <c r="G95"/>
    </row>
    <row r="96" spans="1:7" ht="18">
      <c r="A96" s="6" t="s">
        <v>78</v>
      </c>
      <c r="B96" s="8">
        <v>139862</v>
      </c>
      <c r="C96" s="7">
        <v>114000</v>
      </c>
      <c r="D96" s="7">
        <v>114000</v>
      </c>
      <c r="G96"/>
    </row>
    <row r="97" spans="1:7" ht="18">
      <c r="A97" s="6" t="s">
        <v>629</v>
      </c>
      <c r="B97" s="8">
        <v>18304</v>
      </c>
      <c r="C97" s="7">
        <v>0</v>
      </c>
      <c r="D97" s="7">
        <v>0</v>
      </c>
      <c r="G97"/>
    </row>
    <row r="98" spans="1:7" ht="18">
      <c r="A98" s="6" t="s">
        <v>79</v>
      </c>
      <c r="B98" s="8">
        <v>0</v>
      </c>
      <c r="C98" s="7">
        <v>300000</v>
      </c>
      <c r="D98" s="7">
        <v>0</v>
      </c>
      <c r="G98"/>
    </row>
    <row r="99" spans="1:7" ht="18">
      <c r="A99" s="6" t="s">
        <v>650</v>
      </c>
      <c r="B99" s="8"/>
      <c r="C99" s="7">
        <v>920000</v>
      </c>
      <c r="D99" s="7">
        <v>800000</v>
      </c>
      <c r="G99"/>
    </row>
    <row r="100" spans="1:7" ht="18">
      <c r="A100" s="6" t="s">
        <v>681</v>
      </c>
      <c r="B100" s="8"/>
      <c r="C100" s="7"/>
      <c r="D100" s="7">
        <v>1800000</v>
      </c>
      <c r="G100"/>
    </row>
    <row r="101" spans="1:4" ht="18">
      <c r="A101" s="6" t="s">
        <v>80</v>
      </c>
      <c r="B101" s="8">
        <v>126465</v>
      </c>
      <c r="C101" s="7">
        <v>129000</v>
      </c>
      <c r="D101" s="7">
        <v>131000</v>
      </c>
    </row>
    <row r="102" spans="1:4" ht="18">
      <c r="A102" s="6" t="s">
        <v>81</v>
      </c>
      <c r="B102" s="18">
        <v>22912</v>
      </c>
      <c r="C102" s="7">
        <v>23000</v>
      </c>
      <c r="D102" s="7">
        <v>23000</v>
      </c>
    </row>
    <row r="103" spans="1:4" ht="18">
      <c r="A103" s="6" t="s">
        <v>82</v>
      </c>
      <c r="B103" s="18"/>
      <c r="C103" s="7">
        <v>165000</v>
      </c>
      <c r="D103" s="7">
        <v>50000</v>
      </c>
    </row>
    <row r="104" spans="1:4" ht="18">
      <c r="A104" s="6" t="s">
        <v>83</v>
      </c>
      <c r="B104" s="18">
        <v>2657238</v>
      </c>
      <c r="C104" s="7">
        <v>2650000</v>
      </c>
      <c r="D104" s="7">
        <v>3102000</v>
      </c>
    </row>
    <row r="105" spans="1:4" ht="18">
      <c r="A105" s="6" t="s">
        <v>84</v>
      </c>
      <c r="B105" s="18">
        <v>99327</v>
      </c>
      <c r="C105" s="7">
        <v>20000</v>
      </c>
      <c r="D105" s="7">
        <v>50000</v>
      </c>
    </row>
    <row r="106" spans="1:4" ht="18">
      <c r="A106" s="6" t="s">
        <v>85</v>
      </c>
      <c r="B106" s="18">
        <v>1122189</v>
      </c>
      <c r="C106" s="7">
        <v>940000</v>
      </c>
      <c r="D106" s="7">
        <v>0</v>
      </c>
    </row>
    <row r="107" spans="1:4" ht="18">
      <c r="A107" s="6" t="s">
        <v>682</v>
      </c>
      <c r="B107" s="18">
        <v>0</v>
      </c>
      <c r="C107" s="7">
        <v>242000</v>
      </c>
      <c r="D107" s="7">
        <v>245000</v>
      </c>
    </row>
    <row r="108" spans="1:4" ht="18">
      <c r="A108" s="6" t="s">
        <v>86</v>
      </c>
      <c r="B108" s="18">
        <v>0</v>
      </c>
      <c r="C108" s="7">
        <v>235000</v>
      </c>
      <c r="D108" s="7">
        <v>0</v>
      </c>
    </row>
    <row r="109" spans="1:4" ht="18">
      <c r="A109" s="6" t="s">
        <v>87</v>
      </c>
      <c r="B109" s="18">
        <v>0</v>
      </c>
      <c r="C109" s="7">
        <v>86000</v>
      </c>
      <c r="D109" s="7">
        <v>86000</v>
      </c>
    </row>
    <row r="110" spans="1:4" ht="20.25">
      <c r="A110" s="4" t="s">
        <v>88</v>
      </c>
      <c r="B110" s="5">
        <f>SUM(B111:B120)</f>
        <v>5432899</v>
      </c>
      <c r="C110" s="5">
        <f>SUM(C111:C120)</f>
        <v>5530000</v>
      </c>
      <c r="D110" s="5">
        <f>SUM(D111:D120)</f>
        <v>4920000</v>
      </c>
    </row>
    <row r="111" spans="1:4" ht="18">
      <c r="A111" s="6" t="s">
        <v>89</v>
      </c>
      <c r="B111" s="18">
        <v>740000</v>
      </c>
      <c r="C111" s="7">
        <v>0</v>
      </c>
      <c r="D111" s="7">
        <v>0</v>
      </c>
    </row>
    <row r="112" spans="1:4" ht="18">
      <c r="A112" s="6" t="s">
        <v>90</v>
      </c>
      <c r="B112" s="18">
        <v>1758121</v>
      </c>
      <c r="C112" s="7">
        <v>1670000</v>
      </c>
      <c r="D112" s="7">
        <v>1200000</v>
      </c>
    </row>
    <row r="113" spans="1:4" ht="18">
      <c r="A113" s="6" t="s">
        <v>684</v>
      </c>
      <c r="B113" s="18">
        <v>0</v>
      </c>
      <c r="C113" s="7">
        <v>160000</v>
      </c>
      <c r="D113" s="7">
        <v>244000</v>
      </c>
    </row>
    <row r="114" spans="1:4" ht="18">
      <c r="A114" s="6" t="s">
        <v>686</v>
      </c>
      <c r="B114" s="18">
        <v>0</v>
      </c>
      <c r="C114" s="7">
        <v>0</v>
      </c>
      <c r="D114" s="7">
        <v>100000</v>
      </c>
    </row>
    <row r="115" spans="1:4" ht="18">
      <c r="A115" s="6" t="s">
        <v>91</v>
      </c>
      <c r="B115" s="18">
        <v>50508</v>
      </c>
      <c r="C115" s="7">
        <v>60000</v>
      </c>
      <c r="D115" s="7">
        <v>60000</v>
      </c>
    </row>
    <row r="116" spans="1:4" ht="18">
      <c r="A116" s="6" t="s">
        <v>92</v>
      </c>
      <c r="B116" s="18">
        <v>572425</v>
      </c>
      <c r="C116" s="7">
        <v>575000</v>
      </c>
      <c r="D116" s="7">
        <v>575000</v>
      </c>
    </row>
    <row r="117" spans="1:4" ht="18">
      <c r="A117" s="6" t="s">
        <v>93</v>
      </c>
      <c r="B117" s="18">
        <v>1791138</v>
      </c>
      <c r="C117" s="7">
        <v>2350000</v>
      </c>
      <c r="D117" s="7">
        <v>2050000</v>
      </c>
    </row>
    <row r="118" spans="1:4" ht="18">
      <c r="A118" s="6" t="s">
        <v>94</v>
      </c>
      <c r="B118" s="18">
        <v>307433</v>
      </c>
      <c r="C118" s="7">
        <v>380000</v>
      </c>
      <c r="D118" s="7">
        <v>336000</v>
      </c>
    </row>
    <row r="119" spans="1:4" ht="18">
      <c r="A119" s="6" t="s">
        <v>630</v>
      </c>
      <c r="B119" s="18">
        <v>0</v>
      </c>
      <c r="C119" s="7">
        <v>150000</v>
      </c>
      <c r="D119" s="7">
        <v>170000</v>
      </c>
    </row>
    <row r="120" spans="1:4" ht="18">
      <c r="A120" s="6" t="s">
        <v>95</v>
      </c>
      <c r="B120" s="18">
        <v>213274</v>
      </c>
      <c r="C120" s="7">
        <v>185000</v>
      </c>
      <c r="D120" s="7">
        <v>185000</v>
      </c>
    </row>
    <row r="121" spans="1:4" ht="20.25">
      <c r="A121" s="4" t="s">
        <v>96</v>
      </c>
      <c r="B121" s="5">
        <f>B122+B124+B129+B136+B141+B146+B150+B153</f>
        <v>21472771</v>
      </c>
      <c r="C121" s="5">
        <f>C122+C124+C129+C136+C141+C146+C150+C153</f>
        <v>23581550</v>
      </c>
      <c r="D121" s="4">
        <f>D122+D124+D129+D136+D141+D146+D150+D153</f>
        <v>22042000</v>
      </c>
    </row>
    <row r="122" spans="1:4" ht="18">
      <c r="A122" s="10" t="s">
        <v>97</v>
      </c>
      <c r="B122" s="11">
        <f>B123</f>
        <v>1928773</v>
      </c>
      <c r="C122" s="11">
        <f>C123</f>
        <v>2000000</v>
      </c>
      <c r="D122" s="11">
        <f>D123</f>
        <v>2200000</v>
      </c>
    </row>
    <row r="123" spans="1:4" ht="18">
      <c r="A123" s="6" t="s">
        <v>98</v>
      </c>
      <c r="B123" s="18">
        <v>1928773</v>
      </c>
      <c r="C123" s="7">
        <v>2000000</v>
      </c>
      <c r="D123" s="7">
        <v>2200000</v>
      </c>
    </row>
    <row r="124" spans="1:4" ht="18">
      <c r="A124" s="10" t="s">
        <v>99</v>
      </c>
      <c r="B124" s="11">
        <f>SUM(B125:B128)</f>
        <v>573358</v>
      </c>
      <c r="C124" s="11">
        <f>SUM(C125:C128)</f>
        <v>783000</v>
      </c>
      <c r="D124" s="11">
        <f>SUM(D125:D128)</f>
        <v>682500</v>
      </c>
    </row>
    <row r="125" spans="1:4" ht="18">
      <c r="A125" s="6" t="s">
        <v>100</v>
      </c>
      <c r="B125" s="18">
        <v>21781</v>
      </c>
      <c r="C125" s="7">
        <v>53000</v>
      </c>
      <c r="D125" s="7">
        <v>40000</v>
      </c>
    </row>
    <row r="126" spans="1:4" ht="18">
      <c r="A126" s="6" t="s">
        <v>101</v>
      </c>
      <c r="B126" s="18">
        <v>92528</v>
      </c>
      <c r="C126" s="7">
        <v>300000</v>
      </c>
      <c r="D126" s="7">
        <v>130000</v>
      </c>
    </row>
    <row r="127" spans="1:4" ht="18">
      <c r="A127" s="6" t="s">
        <v>102</v>
      </c>
      <c r="B127" s="18">
        <v>383918</v>
      </c>
      <c r="C127" s="7">
        <v>320000</v>
      </c>
      <c r="D127" s="7">
        <v>400000</v>
      </c>
    </row>
    <row r="128" spans="1:4" ht="18">
      <c r="A128" s="6" t="s">
        <v>103</v>
      </c>
      <c r="B128" s="18">
        <v>75131</v>
      </c>
      <c r="C128" s="7">
        <v>110000</v>
      </c>
      <c r="D128" s="7">
        <v>112500</v>
      </c>
    </row>
    <row r="129" spans="1:4" ht="18">
      <c r="A129" s="10" t="s">
        <v>104</v>
      </c>
      <c r="B129" s="11">
        <f>SUM(B130:B135)</f>
        <v>2680605</v>
      </c>
      <c r="C129" s="11">
        <f>SUM(C130:C135)</f>
        <v>3835000</v>
      </c>
      <c r="D129" s="11">
        <f>SUM(D130:D135)</f>
        <v>2412500</v>
      </c>
    </row>
    <row r="130" spans="1:4" ht="18">
      <c r="A130" s="9" t="s">
        <v>105</v>
      </c>
      <c r="B130" s="18">
        <v>338909</v>
      </c>
      <c r="C130" s="7">
        <v>1125000</v>
      </c>
      <c r="D130" s="7">
        <v>600000</v>
      </c>
    </row>
    <row r="131" spans="1:4" ht="18">
      <c r="A131" s="9" t="s">
        <v>636</v>
      </c>
      <c r="B131" s="18">
        <v>409870</v>
      </c>
      <c r="C131" s="7">
        <v>100000</v>
      </c>
      <c r="D131" s="7">
        <v>0</v>
      </c>
    </row>
    <row r="132" spans="1:4" ht="18">
      <c r="A132" s="9" t="s">
        <v>106</v>
      </c>
      <c r="B132" s="18">
        <v>156284</v>
      </c>
      <c r="C132" s="7">
        <v>240000</v>
      </c>
      <c r="D132" s="7">
        <v>180000</v>
      </c>
    </row>
    <row r="133" spans="1:4" ht="18">
      <c r="A133" s="6" t="s">
        <v>107</v>
      </c>
      <c r="B133" s="18">
        <v>1382098</v>
      </c>
      <c r="C133" s="7">
        <v>1170000</v>
      </c>
      <c r="D133" s="7">
        <v>945000</v>
      </c>
    </row>
    <row r="134" spans="1:4" ht="18">
      <c r="A134" s="6" t="s">
        <v>108</v>
      </c>
      <c r="B134" s="18">
        <v>0</v>
      </c>
      <c r="C134" s="7">
        <v>150000</v>
      </c>
      <c r="D134" s="7">
        <v>187500</v>
      </c>
    </row>
    <row r="135" spans="1:4" ht="18">
      <c r="A135" s="6" t="s">
        <v>109</v>
      </c>
      <c r="B135" s="18">
        <v>393444</v>
      </c>
      <c r="C135" s="7">
        <v>1050000</v>
      </c>
      <c r="D135" s="7">
        <v>500000</v>
      </c>
    </row>
    <row r="136" spans="1:4" ht="18">
      <c r="A136" s="10" t="s">
        <v>110</v>
      </c>
      <c r="B136" s="11">
        <f>SUM(B137:B140)</f>
        <v>1278725</v>
      </c>
      <c r="C136" s="11">
        <f>SUM(C137:C140)</f>
        <v>2082750</v>
      </c>
      <c r="D136" s="11">
        <f>SUM(D137:D140)</f>
        <v>1222500</v>
      </c>
    </row>
    <row r="137" spans="1:4" ht="18">
      <c r="A137" s="6" t="s">
        <v>111</v>
      </c>
      <c r="B137" s="18">
        <v>522439</v>
      </c>
      <c r="C137" s="7">
        <v>750000</v>
      </c>
      <c r="D137" s="7">
        <v>562500</v>
      </c>
    </row>
    <row r="138" spans="1:4" ht="18">
      <c r="A138" s="6" t="s">
        <v>112</v>
      </c>
      <c r="B138" s="18">
        <v>141635</v>
      </c>
      <c r="C138" s="7">
        <v>231000</v>
      </c>
      <c r="D138" s="7">
        <v>160000</v>
      </c>
    </row>
    <row r="139" spans="1:4" ht="18">
      <c r="A139" s="6" t="s">
        <v>631</v>
      </c>
      <c r="B139" s="18">
        <v>596189</v>
      </c>
      <c r="C139" s="7">
        <v>801750</v>
      </c>
      <c r="D139" s="7">
        <v>500000</v>
      </c>
    </row>
    <row r="140" spans="1:4" ht="18">
      <c r="A140" s="6" t="s">
        <v>113</v>
      </c>
      <c r="B140" s="18">
        <v>18462</v>
      </c>
      <c r="C140" s="7">
        <v>300000</v>
      </c>
      <c r="D140" s="7">
        <v>0</v>
      </c>
    </row>
    <row r="141" spans="1:4" ht="18">
      <c r="A141" s="10" t="s">
        <v>114</v>
      </c>
      <c r="B141" s="11">
        <f>SUM(B142:B145)</f>
        <v>10718919</v>
      </c>
      <c r="C141" s="11">
        <f>SUM(C142:C145)</f>
        <v>11367500</v>
      </c>
      <c r="D141" s="11">
        <f>SUM(D142:D145)</f>
        <v>11650000</v>
      </c>
    </row>
    <row r="142" spans="1:4" ht="18">
      <c r="A142" s="6" t="s">
        <v>115</v>
      </c>
      <c r="B142" s="18">
        <v>135013</v>
      </c>
      <c r="C142" s="7">
        <v>170000</v>
      </c>
      <c r="D142" s="7">
        <v>200000</v>
      </c>
    </row>
    <row r="143" spans="1:4" ht="18">
      <c r="A143" s="6" t="s">
        <v>116</v>
      </c>
      <c r="B143" s="18">
        <v>8320950</v>
      </c>
      <c r="C143" s="7">
        <v>8572500</v>
      </c>
      <c r="D143" s="7">
        <v>8550000</v>
      </c>
    </row>
    <row r="144" spans="1:4" ht="18">
      <c r="A144" s="6" t="s">
        <v>117</v>
      </c>
      <c r="B144" s="18">
        <v>1735035</v>
      </c>
      <c r="C144" s="7">
        <v>1800000</v>
      </c>
      <c r="D144" s="7">
        <v>2000000</v>
      </c>
    </row>
    <row r="145" spans="1:4" ht="18">
      <c r="A145" s="6" t="s">
        <v>118</v>
      </c>
      <c r="B145" s="18">
        <v>527921</v>
      </c>
      <c r="C145" s="7">
        <v>825000</v>
      </c>
      <c r="D145" s="7">
        <v>900000</v>
      </c>
    </row>
    <row r="146" spans="1:4" ht="18">
      <c r="A146" s="10" t="s">
        <v>119</v>
      </c>
      <c r="B146" s="11">
        <f>SUM(B147:B149)</f>
        <v>3950059</v>
      </c>
      <c r="C146" s="11">
        <f>SUM(C147:C149)</f>
        <v>3070300</v>
      </c>
      <c r="D146" s="11">
        <f>SUM(D147:D149)</f>
        <v>3393500</v>
      </c>
    </row>
    <row r="147" spans="1:4" ht="18">
      <c r="A147" s="6" t="s">
        <v>120</v>
      </c>
      <c r="B147" s="18">
        <v>40452</v>
      </c>
      <c r="C147" s="18">
        <v>56300</v>
      </c>
      <c r="D147" s="7">
        <v>56000</v>
      </c>
    </row>
    <row r="148" spans="1:4" ht="18">
      <c r="A148" s="6" t="s">
        <v>121</v>
      </c>
      <c r="B148" s="18">
        <v>78685</v>
      </c>
      <c r="C148" s="18">
        <v>55000</v>
      </c>
      <c r="D148" s="7">
        <v>150000</v>
      </c>
    </row>
    <row r="149" spans="1:4" ht="18">
      <c r="A149" s="6" t="s">
        <v>122</v>
      </c>
      <c r="B149" s="18">
        <v>3830922</v>
      </c>
      <c r="C149" s="18">
        <v>2959000</v>
      </c>
      <c r="D149" s="7">
        <v>3187500</v>
      </c>
    </row>
    <row r="150" spans="1:4" ht="18">
      <c r="A150" s="10" t="s">
        <v>123</v>
      </c>
      <c r="B150" s="11">
        <f>SUM(B151:B152)</f>
        <v>226686</v>
      </c>
      <c r="C150" s="11">
        <f>SUM(C151:C152)</f>
        <v>218000</v>
      </c>
      <c r="D150" s="11">
        <f>SUM(D151:D152)</f>
        <v>218000</v>
      </c>
    </row>
    <row r="151" spans="1:4" ht="18">
      <c r="A151" s="6" t="s">
        <v>124</v>
      </c>
      <c r="B151" s="18">
        <v>200942</v>
      </c>
      <c r="C151" s="18">
        <v>180000</v>
      </c>
      <c r="D151" s="7">
        <v>180000</v>
      </c>
    </row>
    <row r="152" spans="1:4" ht="18">
      <c r="A152" s="6" t="s">
        <v>125</v>
      </c>
      <c r="B152" s="18">
        <v>25744</v>
      </c>
      <c r="C152" s="18">
        <v>38000</v>
      </c>
      <c r="D152" s="7">
        <v>38000</v>
      </c>
    </row>
    <row r="153" spans="1:4" ht="18">
      <c r="A153" s="10" t="s">
        <v>126</v>
      </c>
      <c r="B153" s="11">
        <f>B154:B154</f>
        <v>115646</v>
      </c>
      <c r="C153" s="11">
        <f>C154:C154</f>
        <v>225000</v>
      </c>
      <c r="D153" s="11">
        <f>D154:D154</f>
        <v>263000</v>
      </c>
    </row>
    <row r="154" spans="1:4" ht="18">
      <c r="A154" s="6" t="s">
        <v>127</v>
      </c>
      <c r="B154" s="18">
        <v>115646</v>
      </c>
      <c r="C154" s="18">
        <v>225000</v>
      </c>
      <c r="D154" s="7">
        <v>263000</v>
      </c>
    </row>
    <row r="155" spans="1:4" ht="20.25">
      <c r="A155" s="4" t="s">
        <v>128</v>
      </c>
      <c r="B155" s="5">
        <f>SUM(B156)</f>
        <v>0</v>
      </c>
      <c r="C155" s="5">
        <f>SUM(C156)</f>
        <v>80000</v>
      </c>
      <c r="D155" s="5">
        <f>SUM(D156)</f>
        <v>80000</v>
      </c>
    </row>
    <row r="156" spans="1:4" ht="18">
      <c r="A156" s="6" t="s">
        <v>129</v>
      </c>
      <c r="B156" s="18">
        <v>0</v>
      </c>
      <c r="C156" s="18">
        <v>80000</v>
      </c>
      <c r="D156" s="7">
        <v>80000</v>
      </c>
    </row>
    <row r="157" spans="1:4" ht="23.25">
      <c r="A157" s="2" t="s">
        <v>130</v>
      </c>
      <c r="B157" s="3">
        <f>B158+B160+B162</f>
        <v>10286815</v>
      </c>
      <c r="C157" s="3">
        <f>C158+C160+C162</f>
        <v>11000000</v>
      </c>
      <c r="D157" s="3">
        <f>D158+D160+D162</f>
        <v>11340000</v>
      </c>
    </row>
    <row r="158" spans="1:4" ht="20.25">
      <c r="A158" s="4" t="s">
        <v>131</v>
      </c>
      <c r="B158" s="5">
        <f>B159</f>
        <v>238412</v>
      </c>
      <c r="C158" s="5">
        <f>C159</f>
        <v>300000</v>
      </c>
      <c r="D158" s="5">
        <f>D159</f>
        <v>110000</v>
      </c>
    </row>
    <row r="159" spans="1:4" ht="18">
      <c r="A159" s="6" t="s">
        <v>132</v>
      </c>
      <c r="B159" s="18">
        <v>238412</v>
      </c>
      <c r="C159" s="7">
        <v>300000</v>
      </c>
      <c r="D159" s="7">
        <v>110000</v>
      </c>
    </row>
    <row r="160" spans="1:4" ht="20.25">
      <c r="A160" s="4" t="s">
        <v>133</v>
      </c>
      <c r="B160" s="5">
        <f>B161</f>
        <v>2795865</v>
      </c>
      <c r="C160" s="5">
        <f>C161</f>
        <v>3000000</v>
      </c>
      <c r="D160" s="5">
        <f>D161</f>
        <v>3000000</v>
      </c>
    </row>
    <row r="161" spans="1:4" ht="18">
      <c r="A161" s="6" t="s">
        <v>134</v>
      </c>
      <c r="B161" s="18">
        <v>2795865</v>
      </c>
      <c r="C161" s="7">
        <v>3000000</v>
      </c>
      <c r="D161" s="7">
        <v>3000000</v>
      </c>
    </row>
    <row r="162" spans="1:4" ht="20.25">
      <c r="A162" s="4" t="s">
        <v>135</v>
      </c>
      <c r="B162" s="5">
        <f>SUM(B163:B165)</f>
        <v>7252538</v>
      </c>
      <c r="C162" s="5">
        <f>SUM(C163:C165)</f>
        <v>7700000</v>
      </c>
      <c r="D162" s="5">
        <f>SUM(D163:D165)</f>
        <v>8230000</v>
      </c>
    </row>
    <row r="163" spans="1:4" ht="18">
      <c r="A163" s="6" t="s">
        <v>136</v>
      </c>
      <c r="B163" s="18">
        <v>1942907</v>
      </c>
      <c r="C163" s="7">
        <v>1700000</v>
      </c>
      <c r="D163" s="7">
        <v>1580000</v>
      </c>
    </row>
    <row r="164" spans="1:4" ht="18">
      <c r="A164" s="6" t="s">
        <v>137</v>
      </c>
      <c r="B164" s="18">
        <v>2721732</v>
      </c>
      <c r="C164" s="7">
        <v>3250000</v>
      </c>
      <c r="D164" s="7">
        <v>3150000</v>
      </c>
    </row>
    <row r="165" spans="1:4" ht="18">
      <c r="A165" s="6" t="s">
        <v>138</v>
      </c>
      <c r="B165" s="18">
        <v>2587899</v>
      </c>
      <c r="C165" s="7">
        <v>2750000</v>
      </c>
      <c r="D165" s="7">
        <v>3500000</v>
      </c>
    </row>
    <row r="166" spans="1:4" ht="23.25">
      <c r="A166" s="2" t="s">
        <v>139</v>
      </c>
      <c r="B166" s="3">
        <f>SUM(B167:B169)</f>
        <v>742444</v>
      </c>
      <c r="C166" s="3">
        <f>SUM(C167:C169)</f>
        <v>700000</v>
      </c>
      <c r="D166" s="3">
        <f>SUM(D167:D169)</f>
        <v>660000</v>
      </c>
    </row>
    <row r="167" spans="1:4" ht="18">
      <c r="A167" s="6" t="s">
        <v>140</v>
      </c>
      <c r="B167" s="18">
        <v>169267</v>
      </c>
      <c r="C167" s="7">
        <v>100000</v>
      </c>
      <c r="D167" s="7">
        <v>100000</v>
      </c>
    </row>
    <row r="168" spans="1:4" ht="18">
      <c r="A168" s="6" t="s">
        <v>141</v>
      </c>
      <c r="B168" s="18">
        <v>494484</v>
      </c>
      <c r="C168" s="7">
        <v>350000</v>
      </c>
      <c r="D168" s="7">
        <v>360000</v>
      </c>
    </row>
    <row r="169" spans="1:4" ht="18">
      <c r="A169" s="6" t="s">
        <v>142</v>
      </c>
      <c r="B169" s="18">
        <v>78693</v>
      </c>
      <c r="C169" s="7">
        <v>250000</v>
      </c>
      <c r="D169" s="7">
        <v>200000</v>
      </c>
    </row>
    <row r="170" spans="1:4" ht="23.25">
      <c r="A170" s="27" t="s">
        <v>143</v>
      </c>
      <c r="B170" s="26">
        <f>B171+B284+B433+B717</f>
        <v>385370792</v>
      </c>
      <c r="C170" s="26">
        <f>C171+C284+C433+C717</f>
        <v>418166999.6</v>
      </c>
      <c r="D170" s="26">
        <f>D171+D284+D433+D717</f>
        <v>424440000</v>
      </c>
    </row>
    <row r="171" spans="1:4" ht="23.25">
      <c r="A171" s="2" t="s">
        <v>144</v>
      </c>
      <c r="B171" s="2">
        <f>B172+B262+B277+B280</f>
        <v>67749087</v>
      </c>
      <c r="C171" s="2">
        <f>C172+C262+C277+C280</f>
        <v>70561000</v>
      </c>
      <c r="D171" s="2">
        <f>D172+D262+D277+D280</f>
        <v>67816000</v>
      </c>
    </row>
    <row r="172" spans="1:4" ht="20.25">
      <c r="A172" s="4" t="s">
        <v>145</v>
      </c>
      <c r="B172" s="11">
        <f>B173+B184+B186+B189+B196+B204+B210+B224+B226+B235+B249+B252+B259</f>
        <v>47452958</v>
      </c>
      <c r="C172" s="11">
        <f>C173+C184+C186+C189+C196+C204+C210+C224+C226+C235+C249+C252+C259</f>
        <v>49337000</v>
      </c>
      <c r="D172" s="11">
        <f>D173+D184+D186+D189+D196+D204+D210+D224+D226+D235+D249+D252+D259</f>
        <v>48739000</v>
      </c>
    </row>
    <row r="173" spans="1:4" ht="18">
      <c r="A173" s="10" t="s">
        <v>146</v>
      </c>
      <c r="B173" s="11">
        <f>SUM(B174:B183)</f>
        <v>2218662</v>
      </c>
      <c r="C173" s="11">
        <f>SUM(C174:C183)</f>
        <v>2562000</v>
      </c>
      <c r="D173" s="11">
        <f>SUM(D174:D183)</f>
        <v>2320000</v>
      </c>
    </row>
    <row r="174" spans="1:4" ht="18">
      <c r="A174" s="6" t="s">
        <v>147</v>
      </c>
      <c r="B174" s="18">
        <v>1965409</v>
      </c>
      <c r="C174" s="18">
        <v>2002000</v>
      </c>
      <c r="D174" s="7">
        <v>1563000</v>
      </c>
    </row>
    <row r="175" spans="1:4" ht="18">
      <c r="A175" s="6" t="s">
        <v>148</v>
      </c>
      <c r="B175" s="18">
        <v>14130</v>
      </c>
      <c r="C175" s="18">
        <v>24000</v>
      </c>
      <c r="D175" s="7">
        <v>24000</v>
      </c>
    </row>
    <row r="176" spans="1:4" ht="18">
      <c r="A176" s="6" t="s">
        <v>149</v>
      </c>
      <c r="B176" s="18">
        <v>39512</v>
      </c>
      <c r="C176" s="18">
        <v>60000</v>
      </c>
      <c r="D176" s="7">
        <v>38000</v>
      </c>
    </row>
    <row r="177" spans="1:4" ht="18">
      <c r="A177" s="6" t="s">
        <v>150</v>
      </c>
      <c r="B177" s="18">
        <v>0</v>
      </c>
      <c r="C177" s="18">
        <v>1000</v>
      </c>
      <c r="D177" s="7">
        <v>5000</v>
      </c>
    </row>
    <row r="178" spans="1:4" ht="18">
      <c r="A178" s="6" t="s">
        <v>687</v>
      </c>
      <c r="B178" s="18"/>
      <c r="C178" s="18">
        <v>150000</v>
      </c>
      <c r="D178" s="7">
        <v>150000</v>
      </c>
    </row>
    <row r="179" spans="1:4" ht="18">
      <c r="A179" s="6" t="s">
        <v>688</v>
      </c>
      <c r="B179" s="18"/>
      <c r="C179" s="18"/>
      <c r="D179" s="7">
        <v>200000</v>
      </c>
    </row>
    <row r="180" spans="1:4" ht="18">
      <c r="A180" s="6" t="s">
        <v>151</v>
      </c>
      <c r="B180" s="18">
        <v>109031</v>
      </c>
      <c r="C180" s="18">
        <v>120000</v>
      </c>
      <c r="D180" s="7">
        <v>150000</v>
      </c>
    </row>
    <row r="181" spans="1:4" ht="18">
      <c r="A181" s="6" t="s">
        <v>152</v>
      </c>
      <c r="B181" s="18">
        <v>52013</v>
      </c>
      <c r="C181" s="18">
        <v>150000</v>
      </c>
      <c r="D181" s="7">
        <v>150000</v>
      </c>
    </row>
    <row r="182" spans="1:6" ht="18">
      <c r="A182" s="6" t="s">
        <v>153</v>
      </c>
      <c r="B182" s="18">
        <v>7511</v>
      </c>
      <c r="C182" s="18">
        <v>15000</v>
      </c>
      <c r="D182" s="7">
        <v>15000</v>
      </c>
      <c r="E182" s="21"/>
      <c r="F182" s="29"/>
    </row>
    <row r="183" spans="1:6" ht="18">
      <c r="A183" s="6" t="s">
        <v>154</v>
      </c>
      <c r="B183" s="18">
        <v>31056</v>
      </c>
      <c r="C183" s="18">
        <v>40000</v>
      </c>
      <c r="D183" s="7">
        <v>25000</v>
      </c>
      <c r="E183" s="20"/>
      <c r="F183" s="29"/>
    </row>
    <row r="184" spans="1:6" ht="18">
      <c r="A184" s="10" t="s">
        <v>155</v>
      </c>
      <c r="B184" s="10">
        <f>SUM(B185)</f>
        <v>509169</v>
      </c>
      <c r="C184" s="10">
        <f>SUM(C185)</f>
        <v>800000</v>
      </c>
      <c r="D184" s="10">
        <f>SUM(D185)</f>
        <v>855000</v>
      </c>
      <c r="E184" s="21"/>
      <c r="F184" s="29"/>
    </row>
    <row r="185" spans="1:6" ht="18">
      <c r="A185" s="6" t="s">
        <v>156</v>
      </c>
      <c r="B185" s="18">
        <v>509169</v>
      </c>
      <c r="C185" s="7">
        <v>800000</v>
      </c>
      <c r="D185" s="7">
        <v>855000</v>
      </c>
      <c r="E185" s="21"/>
      <c r="F185" s="29"/>
    </row>
    <row r="186" spans="1:4" ht="18">
      <c r="A186" s="10" t="s">
        <v>157</v>
      </c>
      <c r="B186" s="10">
        <f>SUM(B187:B188)</f>
        <v>631711</v>
      </c>
      <c r="C186" s="10">
        <f>SUM(C187:C188)</f>
        <v>538000</v>
      </c>
      <c r="D186" s="10">
        <f>SUM(D187:D188)</f>
        <v>447000</v>
      </c>
    </row>
    <row r="187" spans="1:4" ht="18">
      <c r="A187" s="6" t="s">
        <v>158</v>
      </c>
      <c r="B187" s="18">
        <v>494716</v>
      </c>
      <c r="C187" s="7">
        <v>358000</v>
      </c>
      <c r="D187" s="7">
        <v>357000</v>
      </c>
    </row>
    <row r="188" spans="1:4" ht="18">
      <c r="A188" s="6" t="s">
        <v>159</v>
      </c>
      <c r="B188" s="18">
        <v>136995</v>
      </c>
      <c r="C188" s="7">
        <v>180000</v>
      </c>
      <c r="D188" s="7">
        <v>90000</v>
      </c>
    </row>
    <row r="189" spans="1:4" ht="18">
      <c r="A189" s="10" t="s">
        <v>160</v>
      </c>
      <c r="B189" s="10">
        <f>SUM(B190:B195)</f>
        <v>682932</v>
      </c>
      <c r="C189" s="10">
        <f>SUM(C190:C195)</f>
        <v>780000</v>
      </c>
      <c r="D189" s="10">
        <f>SUM(D190:D195)</f>
        <v>775000</v>
      </c>
    </row>
    <row r="190" spans="1:4" ht="18">
      <c r="A190" s="6" t="s">
        <v>161</v>
      </c>
      <c r="B190" s="18">
        <v>478845</v>
      </c>
      <c r="C190" s="7">
        <v>494000</v>
      </c>
      <c r="D190" s="7">
        <v>520000</v>
      </c>
    </row>
    <row r="191" spans="1:4" ht="18">
      <c r="A191" s="6" t="s">
        <v>162</v>
      </c>
      <c r="B191" s="18">
        <v>28867</v>
      </c>
      <c r="C191" s="7">
        <v>30000</v>
      </c>
      <c r="D191" s="7">
        <v>30000</v>
      </c>
    </row>
    <row r="192" spans="1:4" ht="18">
      <c r="A192" s="6" t="s">
        <v>163</v>
      </c>
      <c r="B192" s="18">
        <v>48398</v>
      </c>
      <c r="C192" s="7">
        <v>45000</v>
      </c>
      <c r="D192" s="7">
        <v>45000</v>
      </c>
    </row>
    <row r="193" spans="1:4" ht="18">
      <c r="A193" s="6" t="s">
        <v>164</v>
      </c>
      <c r="B193" s="18">
        <v>4814</v>
      </c>
      <c r="C193" s="7">
        <v>1000</v>
      </c>
      <c r="D193" s="7">
        <v>5000</v>
      </c>
    </row>
    <row r="194" spans="1:4" ht="18">
      <c r="A194" s="6" t="s">
        <v>165</v>
      </c>
      <c r="B194" s="18">
        <v>122008</v>
      </c>
      <c r="C194" s="7">
        <v>160000</v>
      </c>
      <c r="D194" s="7">
        <v>160000</v>
      </c>
    </row>
    <row r="195" spans="1:4" ht="18">
      <c r="A195" s="6" t="s">
        <v>689</v>
      </c>
      <c r="B195" s="18">
        <v>0</v>
      </c>
      <c r="C195" s="7">
        <v>50000</v>
      </c>
      <c r="D195" s="7">
        <v>15000</v>
      </c>
    </row>
    <row r="196" spans="1:4" ht="18">
      <c r="A196" s="10" t="s">
        <v>166</v>
      </c>
      <c r="B196" s="10">
        <f>SUM(B197:B203)</f>
        <v>2457948</v>
      </c>
      <c r="C196" s="10">
        <f>SUM(C197:C203)</f>
        <v>2597000</v>
      </c>
      <c r="D196" s="10">
        <f>SUM(D197:D203)</f>
        <v>2008000</v>
      </c>
    </row>
    <row r="197" spans="1:4" ht="18">
      <c r="A197" s="6" t="s">
        <v>167</v>
      </c>
      <c r="B197" s="18">
        <v>2128204</v>
      </c>
      <c r="C197" s="7">
        <v>1950000</v>
      </c>
      <c r="D197" s="7">
        <v>1607000</v>
      </c>
    </row>
    <row r="198" spans="1:4" ht="18">
      <c r="A198" s="6" t="s">
        <v>168</v>
      </c>
      <c r="B198" s="18">
        <v>47882</v>
      </c>
      <c r="C198" s="7">
        <v>24000</v>
      </c>
      <c r="D198" s="7">
        <v>0</v>
      </c>
    </row>
    <row r="199" spans="1:4" ht="18">
      <c r="A199" s="6" t="s">
        <v>169</v>
      </c>
      <c r="B199" s="18">
        <v>150500</v>
      </c>
      <c r="C199" s="7">
        <v>65000</v>
      </c>
      <c r="D199" s="7">
        <v>0</v>
      </c>
    </row>
    <row r="200" spans="1:4" ht="18">
      <c r="A200" s="6" t="s">
        <v>170</v>
      </c>
      <c r="B200" s="18">
        <v>8740</v>
      </c>
      <c r="C200" s="7">
        <v>8000</v>
      </c>
      <c r="D200" s="7">
        <v>1000</v>
      </c>
    </row>
    <row r="201" spans="1:4" ht="18">
      <c r="A201" s="6" t="s">
        <v>171</v>
      </c>
      <c r="B201" s="18">
        <v>0</v>
      </c>
      <c r="C201" s="7">
        <v>0</v>
      </c>
      <c r="D201" s="7">
        <v>0</v>
      </c>
    </row>
    <row r="202" spans="1:4" ht="18">
      <c r="A202" s="6" t="s">
        <v>172</v>
      </c>
      <c r="B202" s="18">
        <v>3225</v>
      </c>
      <c r="C202" s="7">
        <v>0</v>
      </c>
      <c r="D202" s="7">
        <v>0</v>
      </c>
    </row>
    <row r="203" spans="1:4" ht="18">
      <c r="A203" s="6" t="s">
        <v>173</v>
      </c>
      <c r="B203" s="18">
        <v>119397</v>
      </c>
      <c r="C203" s="7">
        <v>550000</v>
      </c>
      <c r="D203" s="7">
        <v>400000</v>
      </c>
    </row>
    <row r="204" spans="1:4" ht="18">
      <c r="A204" s="10" t="s">
        <v>174</v>
      </c>
      <c r="B204" s="10">
        <f>SUM(B205:B209)</f>
        <v>22297488</v>
      </c>
      <c r="C204" s="10">
        <f>SUM(C205:C209)</f>
        <v>21725000</v>
      </c>
      <c r="D204" s="10">
        <f>SUM(D205:D209)</f>
        <v>21825000</v>
      </c>
    </row>
    <row r="205" spans="1:4" ht="18">
      <c r="A205" s="6" t="s">
        <v>175</v>
      </c>
      <c r="B205" s="18">
        <v>20957864</v>
      </c>
      <c r="C205" s="18">
        <v>20930000</v>
      </c>
      <c r="D205" s="7">
        <v>21005000</v>
      </c>
    </row>
    <row r="206" spans="1:4" ht="18">
      <c r="A206" s="6" t="s">
        <v>176</v>
      </c>
      <c r="B206" s="18">
        <v>749373</v>
      </c>
      <c r="C206" s="18">
        <v>500000</v>
      </c>
      <c r="D206" s="7">
        <v>500000</v>
      </c>
    </row>
    <row r="207" spans="1:4" ht="18">
      <c r="A207" s="6" t="s">
        <v>177</v>
      </c>
      <c r="B207" s="18">
        <v>348477</v>
      </c>
      <c r="C207" s="18">
        <v>130000</v>
      </c>
      <c r="D207" s="7">
        <v>130000</v>
      </c>
    </row>
    <row r="208" spans="1:4" ht="18">
      <c r="A208" s="6" t="s">
        <v>211</v>
      </c>
      <c r="B208" s="18">
        <v>106031</v>
      </c>
      <c r="C208" s="18">
        <v>50000</v>
      </c>
      <c r="D208" s="7">
        <v>70000</v>
      </c>
    </row>
    <row r="209" spans="1:4" ht="18">
      <c r="A209" s="6" t="s">
        <v>178</v>
      </c>
      <c r="B209" s="18">
        <v>135743</v>
      </c>
      <c r="C209" s="18">
        <v>115000</v>
      </c>
      <c r="D209" s="7">
        <v>120000</v>
      </c>
    </row>
    <row r="210" spans="1:4" ht="18">
      <c r="A210" s="10" t="s">
        <v>179</v>
      </c>
      <c r="B210" s="10">
        <f>SUM(B211:B223)</f>
        <v>5985982</v>
      </c>
      <c r="C210" s="10">
        <f>SUM(C211:C223)</f>
        <v>4801000</v>
      </c>
      <c r="D210" s="10">
        <f>SUM(D211:D223)</f>
        <v>4481000</v>
      </c>
    </row>
    <row r="211" spans="1:4" ht="18">
      <c r="A211" s="6" t="s">
        <v>180</v>
      </c>
      <c r="B211" s="18">
        <v>634614</v>
      </c>
      <c r="C211" s="7">
        <f>566000+84000*2</f>
        <v>734000</v>
      </c>
      <c r="D211" s="7">
        <v>385000</v>
      </c>
    </row>
    <row r="212" spans="1:4" ht="18">
      <c r="A212" s="6" t="s">
        <v>181</v>
      </c>
      <c r="B212" s="18">
        <v>984447</v>
      </c>
      <c r="C212" s="7">
        <v>920000</v>
      </c>
      <c r="D212" s="7">
        <v>980000</v>
      </c>
    </row>
    <row r="213" spans="1:4" ht="18">
      <c r="A213" s="6" t="s">
        <v>182</v>
      </c>
      <c r="B213" s="18">
        <v>38823</v>
      </c>
      <c r="C213" s="7">
        <v>120000</v>
      </c>
      <c r="D213" s="7">
        <v>40000</v>
      </c>
    </row>
    <row r="214" spans="1:4" ht="18">
      <c r="A214" s="6" t="s">
        <v>183</v>
      </c>
      <c r="B214" s="18">
        <v>1141417</v>
      </c>
      <c r="C214" s="7">
        <v>400000</v>
      </c>
      <c r="D214" s="7">
        <v>400000</v>
      </c>
    </row>
    <row r="215" spans="1:4" ht="18">
      <c r="A215" s="6" t="s">
        <v>641</v>
      </c>
      <c r="B215" s="18">
        <v>0</v>
      </c>
      <c r="C215" s="7">
        <v>400000</v>
      </c>
      <c r="D215" s="18">
        <v>400000</v>
      </c>
    </row>
    <row r="216" spans="1:4" ht="18">
      <c r="A216" s="6" t="s">
        <v>184</v>
      </c>
      <c r="B216" s="18">
        <v>160087</v>
      </c>
      <c r="C216" s="7">
        <v>200000</v>
      </c>
      <c r="D216" s="7">
        <v>180000</v>
      </c>
    </row>
    <row r="217" spans="1:4" ht="18">
      <c r="A217" s="6" t="s">
        <v>185</v>
      </c>
      <c r="B217" s="18">
        <v>10482</v>
      </c>
      <c r="C217" s="7">
        <v>16000</v>
      </c>
      <c r="D217" s="7">
        <v>12000</v>
      </c>
    </row>
    <row r="218" spans="1:4" ht="18">
      <c r="A218" s="6" t="s">
        <v>186</v>
      </c>
      <c r="B218" s="18">
        <v>965</v>
      </c>
      <c r="C218" s="7">
        <v>20000</v>
      </c>
      <c r="D218" s="7">
        <v>15000</v>
      </c>
    </row>
    <row r="219" spans="1:4" ht="18">
      <c r="A219" s="6" t="s">
        <v>187</v>
      </c>
      <c r="B219" s="18">
        <v>46054</v>
      </c>
      <c r="C219" s="7">
        <v>30000</v>
      </c>
      <c r="D219" s="7">
        <v>38000</v>
      </c>
    </row>
    <row r="220" spans="1:4" ht="18">
      <c r="A220" s="6" t="s">
        <v>188</v>
      </c>
      <c r="B220" s="18">
        <v>2575565</v>
      </c>
      <c r="C220" s="7">
        <v>1540000</v>
      </c>
      <c r="D220" s="7">
        <v>1600000</v>
      </c>
    </row>
    <row r="221" spans="1:4" ht="18">
      <c r="A221" s="6" t="s">
        <v>189</v>
      </c>
      <c r="B221" s="18">
        <v>134680</v>
      </c>
      <c r="C221" s="7">
        <v>180000</v>
      </c>
      <c r="D221" s="7">
        <v>190000</v>
      </c>
    </row>
    <row r="222" spans="1:4" ht="18">
      <c r="A222" s="6" t="s">
        <v>190</v>
      </c>
      <c r="B222" s="18">
        <v>258102</v>
      </c>
      <c r="C222" s="7">
        <v>240000</v>
      </c>
      <c r="D222" s="7">
        <v>240000</v>
      </c>
    </row>
    <row r="223" spans="1:4" ht="18">
      <c r="A223" s="6" t="s">
        <v>191</v>
      </c>
      <c r="B223" s="18">
        <v>746</v>
      </c>
      <c r="C223" s="7">
        <v>1000</v>
      </c>
      <c r="D223" s="7">
        <v>1000</v>
      </c>
    </row>
    <row r="224" spans="1:4" ht="18">
      <c r="A224" s="10" t="s">
        <v>192</v>
      </c>
      <c r="B224" s="10">
        <f>SUM(B225)</f>
        <v>647404</v>
      </c>
      <c r="C224" s="10">
        <f>SUM(C225)</f>
        <v>120000</v>
      </c>
      <c r="D224" s="10">
        <f>SUM(D225)</f>
        <v>120000</v>
      </c>
    </row>
    <row r="225" spans="1:4" ht="18">
      <c r="A225" s="6" t="s">
        <v>193</v>
      </c>
      <c r="B225" s="18">
        <v>647404</v>
      </c>
      <c r="C225" s="7">
        <v>120000</v>
      </c>
      <c r="D225" s="7">
        <v>120000</v>
      </c>
    </row>
    <row r="226" spans="1:4" ht="18">
      <c r="A226" s="10" t="s">
        <v>194</v>
      </c>
      <c r="B226" s="10">
        <f>SUM(B227:B234)</f>
        <v>2040182</v>
      </c>
      <c r="C226" s="10">
        <f>SUM(C227:C234)</f>
        <v>3581000</v>
      </c>
      <c r="D226" s="10">
        <f>SUM(D227:D234)</f>
        <v>3409000</v>
      </c>
    </row>
    <row r="227" spans="1:4" ht="18">
      <c r="A227" s="6" t="s">
        <v>690</v>
      </c>
      <c r="B227" s="18">
        <v>1605213</v>
      </c>
      <c r="C227" s="7">
        <f>1660000+300000+140000*4</f>
        <v>2520000</v>
      </c>
      <c r="D227" s="7">
        <v>400000</v>
      </c>
    </row>
    <row r="228" spans="1:4" ht="18">
      <c r="A228" s="6" t="s">
        <v>697</v>
      </c>
      <c r="B228" s="18">
        <v>0</v>
      </c>
      <c r="C228" s="7">
        <v>0</v>
      </c>
      <c r="D228" s="7">
        <v>1200000</v>
      </c>
    </row>
    <row r="229" spans="1:4" ht="18">
      <c r="A229" s="6" t="s">
        <v>721</v>
      </c>
      <c r="B229" s="18">
        <v>0</v>
      </c>
      <c r="C229" s="7">
        <v>0</v>
      </c>
      <c r="D229" s="7">
        <v>750000</v>
      </c>
    </row>
    <row r="230" spans="1:4" ht="18">
      <c r="A230" s="6" t="s">
        <v>722</v>
      </c>
      <c r="B230" s="18">
        <v>0</v>
      </c>
      <c r="C230" s="7">
        <v>0</v>
      </c>
      <c r="D230" s="7">
        <v>50000</v>
      </c>
    </row>
    <row r="231" spans="1:4" ht="18">
      <c r="A231" s="6" t="s">
        <v>195</v>
      </c>
      <c r="B231" s="18">
        <v>39</v>
      </c>
      <c r="C231" s="7">
        <v>1000</v>
      </c>
      <c r="D231" s="7">
        <v>23000</v>
      </c>
    </row>
    <row r="232" spans="1:4" ht="18">
      <c r="A232" s="6" t="s">
        <v>691</v>
      </c>
      <c r="B232" s="18">
        <v>0</v>
      </c>
      <c r="C232" s="7">
        <v>0</v>
      </c>
      <c r="D232" s="7">
        <v>36000</v>
      </c>
    </row>
    <row r="233" spans="1:4" ht="18">
      <c r="A233" s="6" t="s">
        <v>196</v>
      </c>
      <c r="B233" s="18">
        <v>410411</v>
      </c>
      <c r="C233" s="7">
        <v>1000000</v>
      </c>
      <c r="D233" s="7">
        <v>900000</v>
      </c>
    </row>
    <row r="234" spans="1:4" ht="18">
      <c r="A234" s="6" t="s">
        <v>197</v>
      </c>
      <c r="B234" s="18">
        <v>24519</v>
      </c>
      <c r="C234" s="7">
        <v>60000</v>
      </c>
      <c r="D234" s="7">
        <v>50000</v>
      </c>
    </row>
    <row r="235" spans="1:4" ht="18">
      <c r="A235" s="10" t="s">
        <v>198</v>
      </c>
      <c r="B235" s="10">
        <f>SUM(B236:B248)</f>
        <v>4458519</v>
      </c>
      <c r="C235" s="11">
        <f>SUM(C236:C248)</f>
        <v>5504000</v>
      </c>
      <c r="D235" s="11">
        <f>SUM(D236:D248)</f>
        <v>5193000</v>
      </c>
    </row>
    <row r="236" spans="1:4" ht="18">
      <c r="A236" s="6" t="s">
        <v>199</v>
      </c>
      <c r="B236" s="18">
        <v>1365929</v>
      </c>
      <c r="C236" s="7">
        <v>1661000</v>
      </c>
      <c r="D236" s="7">
        <v>1800000</v>
      </c>
    </row>
    <row r="237" spans="1:4" ht="18">
      <c r="A237" s="6" t="s">
        <v>200</v>
      </c>
      <c r="B237" s="18">
        <v>284292</v>
      </c>
      <c r="C237" s="7">
        <v>320000</v>
      </c>
      <c r="D237" s="7">
        <v>280000</v>
      </c>
    </row>
    <row r="238" spans="1:4" ht="18">
      <c r="A238" s="6" t="s">
        <v>201</v>
      </c>
      <c r="B238" s="18">
        <v>463345</v>
      </c>
      <c r="C238" s="7">
        <v>700000</v>
      </c>
      <c r="D238" s="7">
        <v>440000</v>
      </c>
    </row>
    <row r="239" spans="1:4" ht="18">
      <c r="A239" s="6" t="s">
        <v>202</v>
      </c>
      <c r="B239" s="18">
        <v>6367</v>
      </c>
      <c r="C239" s="7">
        <v>12000</v>
      </c>
      <c r="D239" s="7">
        <v>27000</v>
      </c>
    </row>
    <row r="240" spans="1:4" ht="18">
      <c r="A240" s="6" t="s">
        <v>203</v>
      </c>
      <c r="B240" s="18">
        <v>38471</v>
      </c>
      <c r="C240" s="7">
        <v>40000</v>
      </c>
      <c r="D240" s="7">
        <v>70000</v>
      </c>
    </row>
    <row r="241" spans="1:4" ht="18">
      <c r="A241" s="6" t="s">
        <v>204</v>
      </c>
      <c r="B241" s="18">
        <v>1402</v>
      </c>
      <c r="C241" s="7">
        <v>1000</v>
      </c>
      <c r="D241" s="7">
        <v>1000</v>
      </c>
    </row>
    <row r="242" spans="1:4" ht="18">
      <c r="A242" s="6" t="s">
        <v>642</v>
      </c>
      <c r="B242" s="18">
        <v>137453</v>
      </c>
      <c r="C242" s="7">
        <v>165000</v>
      </c>
      <c r="D242" s="7">
        <v>90000</v>
      </c>
    </row>
    <row r="243" spans="1:4" ht="18">
      <c r="A243" s="6" t="s">
        <v>205</v>
      </c>
      <c r="B243" s="18">
        <v>31502</v>
      </c>
      <c r="C243" s="7">
        <v>25000</v>
      </c>
      <c r="D243" s="7">
        <v>25000</v>
      </c>
    </row>
    <row r="244" spans="1:4" ht="18">
      <c r="A244" s="6" t="s">
        <v>206</v>
      </c>
      <c r="B244" s="18">
        <v>0</v>
      </c>
      <c r="C244" s="7">
        <v>120000</v>
      </c>
      <c r="D244" s="7">
        <v>100000</v>
      </c>
    </row>
    <row r="245" spans="1:4" ht="18">
      <c r="A245" s="6" t="s">
        <v>207</v>
      </c>
      <c r="B245" s="18">
        <v>145900</v>
      </c>
      <c r="C245" s="7">
        <v>160000</v>
      </c>
      <c r="D245" s="7">
        <v>175000</v>
      </c>
    </row>
    <row r="246" spans="1:4" ht="18">
      <c r="A246" s="6" t="s">
        <v>208</v>
      </c>
      <c r="B246" s="18">
        <v>1690000</v>
      </c>
      <c r="C246" s="7">
        <v>1850000</v>
      </c>
      <c r="D246" s="7">
        <v>1850000</v>
      </c>
    </row>
    <row r="247" spans="1:6" ht="18">
      <c r="A247" s="6" t="s">
        <v>209</v>
      </c>
      <c r="B247" s="18">
        <v>293858</v>
      </c>
      <c r="C247" s="7">
        <v>400000</v>
      </c>
      <c r="D247" s="7">
        <v>300000</v>
      </c>
      <c r="F247" s="30"/>
    </row>
    <row r="248" spans="1:4" ht="18">
      <c r="A248" s="6" t="s">
        <v>210</v>
      </c>
      <c r="B248" s="18">
        <v>0</v>
      </c>
      <c r="C248" s="7">
        <v>50000</v>
      </c>
      <c r="D248" s="7">
        <v>35000</v>
      </c>
    </row>
    <row r="249" spans="1:4" ht="18">
      <c r="A249" s="10" t="s">
        <v>212</v>
      </c>
      <c r="B249" s="10">
        <f>SUM(B250:B251)</f>
        <v>3069879</v>
      </c>
      <c r="C249" s="10">
        <f>SUM(C250:C251)</f>
        <v>4170000</v>
      </c>
      <c r="D249" s="10">
        <f>SUM(D250:D251)</f>
        <v>3950000</v>
      </c>
    </row>
    <row r="250" spans="1:4" ht="18">
      <c r="A250" s="6" t="s">
        <v>213</v>
      </c>
      <c r="B250" s="18">
        <v>2907658</v>
      </c>
      <c r="C250" s="7">
        <v>3800000</v>
      </c>
      <c r="D250" s="7">
        <v>3600000</v>
      </c>
    </row>
    <row r="251" spans="1:4" ht="18">
      <c r="A251" s="6" t="s">
        <v>214</v>
      </c>
      <c r="B251" s="18">
        <v>162221</v>
      </c>
      <c r="C251" s="7">
        <v>370000</v>
      </c>
      <c r="D251" s="7">
        <v>350000</v>
      </c>
    </row>
    <row r="252" spans="1:4" ht="18">
      <c r="A252" s="10" t="s">
        <v>215</v>
      </c>
      <c r="B252" s="10">
        <f>SUM(B253:B258)</f>
        <v>1324263</v>
      </c>
      <c r="C252" s="10">
        <f>SUM(C253:C258)</f>
        <v>2159000</v>
      </c>
      <c r="D252" s="10">
        <f>SUM(D253:D258)</f>
        <v>2056000</v>
      </c>
    </row>
    <row r="253" spans="1:4" ht="18">
      <c r="A253" s="6" t="s">
        <v>216</v>
      </c>
      <c r="B253" s="18">
        <v>1538535</v>
      </c>
      <c r="C253" s="18">
        <v>1604000</v>
      </c>
      <c r="D253" s="7">
        <v>1700000</v>
      </c>
    </row>
    <row r="254" spans="1:4" ht="18">
      <c r="A254" s="6" t="s">
        <v>217</v>
      </c>
      <c r="B254" s="18">
        <v>28577</v>
      </c>
      <c r="C254" s="18">
        <v>30000</v>
      </c>
      <c r="D254" s="7">
        <v>20000</v>
      </c>
    </row>
    <row r="255" spans="1:4" ht="18">
      <c r="A255" s="6" t="s">
        <v>218</v>
      </c>
      <c r="B255" s="18">
        <v>78480</v>
      </c>
      <c r="C255" s="18">
        <v>76000</v>
      </c>
      <c r="D255" s="7">
        <v>83000</v>
      </c>
    </row>
    <row r="256" spans="1:4" ht="18">
      <c r="A256" s="6" t="s">
        <v>219</v>
      </c>
      <c r="B256" s="18">
        <v>174</v>
      </c>
      <c r="C256" s="18">
        <v>1000</v>
      </c>
      <c r="D256" s="7">
        <v>3000</v>
      </c>
    </row>
    <row r="257" spans="1:4" ht="18">
      <c r="A257" s="6" t="s">
        <v>220</v>
      </c>
      <c r="B257" s="18">
        <v>447763</v>
      </c>
      <c r="C257" s="18">
        <v>1250000</v>
      </c>
      <c r="D257" s="7">
        <v>1100000</v>
      </c>
    </row>
    <row r="258" spans="1:4" ht="18">
      <c r="A258" s="6" t="s">
        <v>221</v>
      </c>
      <c r="B258" s="18">
        <v>-769266</v>
      </c>
      <c r="C258" s="18">
        <v>-802000</v>
      </c>
      <c r="D258" s="7">
        <v>-850000</v>
      </c>
    </row>
    <row r="259" spans="1:4" ht="18">
      <c r="A259" s="10" t="s">
        <v>222</v>
      </c>
      <c r="B259" s="10">
        <f>SUM(B260:B261)</f>
        <v>1128819</v>
      </c>
      <c r="C259" s="10">
        <f>SUM(C260:C261)</f>
        <v>0</v>
      </c>
      <c r="D259" s="10">
        <f>SUM(D260:D261)</f>
        <v>1300000</v>
      </c>
    </row>
    <row r="260" spans="1:4" ht="18">
      <c r="A260" s="6" t="s">
        <v>223</v>
      </c>
      <c r="B260" s="18">
        <v>643902</v>
      </c>
      <c r="C260" s="18">
        <v>0</v>
      </c>
      <c r="D260" s="7">
        <v>700000</v>
      </c>
    </row>
    <row r="261" spans="1:4" ht="18">
      <c r="A261" s="6" t="s">
        <v>224</v>
      </c>
      <c r="B261" s="18">
        <v>484917</v>
      </c>
      <c r="C261" s="18">
        <v>0</v>
      </c>
      <c r="D261" s="7">
        <v>600000</v>
      </c>
    </row>
    <row r="262" spans="1:4" ht="20.25">
      <c r="A262" s="4" t="s">
        <v>225</v>
      </c>
      <c r="B262" s="4">
        <f>B263+B270</f>
        <v>7004165</v>
      </c>
      <c r="C262" s="4">
        <f>C263+C270</f>
        <v>8494000</v>
      </c>
      <c r="D262" s="4">
        <f>D263+D270</f>
        <v>8524000</v>
      </c>
    </row>
    <row r="263" spans="1:4" ht="18">
      <c r="A263" s="10" t="s">
        <v>226</v>
      </c>
      <c r="B263" s="10">
        <f>SUM(B264:B269)</f>
        <v>3867526</v>
      </c>
      <c r="C263" s="10">
        <f>SUM(C264:C269)</f>
        <v>5047000</v>
      </c>
      <c r="D263" s="10">
        <f>SUM(D264:D269)</f>
        <v>5210000</v>
      </c>
    </row>
    <row r="264" spans="1:4" ht="18">
      <c r="A264" s="6" t="s">
        <v>227</v>
      </c>
      <c r="B264" s="18">
        <v>3237240</v>
      </c>
      <c r="C264" s="7">
        <v>3652000</v>
      </c>
      <c r="D264" s="7">
        <v>3700000</v>
      </c>
    </row>
    <row r="265" spans="1:4" ht="18">
      <c r="A265" s="6" t="s">
        <v>228</v>
      </c>
      <c r="B265" s="18">
        <v>28142</v>
      </c>
      <c r="C265" s="7">
        <v>26000</v>
      </c>
      <c r="D265" s="7">
        <v>15000</v>
      </c>
    </row>
    <row r="266" spans="1:4" ht="18">
      <c r="A266" s="6" t="s">
        <v>229</v>
      </c>
      <c r="B266" s="18">
        <v>99056</v>
      </c>
      <c r="C266" s="7">
        <v>88000</v>
      </c>
      <c r="D266" s="7">
        <v>44000</v>
      </c>
    </row>
    <row r="267" spans="1:4" ht="18">
      <c r="A267" s="6" t="s">
        <v>230</v>
      </c>
      <c r="B267" s="18">
        <v>1681</v>
      </c>
      <c r="C267" s="7">
        <v>1000</v>
      </c>
      <c r="D267" s="7">
        <v>1000</v>
      </c>
    </row>
    <row r="268" spans="1:4" ht="18">
      <c r="A268" s="6" t="s">
        <v>231</v>
      </c>
      <c r="B268" s="18">
        <v>501407</v>
      </c>
      <c r="C268" s="7">
        <v>500000</v>
      </c>
      <c r="D268" s="7">
        <v>450000</v>
      </c>
    </row>
    <row r="269" spans="1:4" ht="18">
      <c r="A269" s="6" t="s">
        <v>232</v>
      </c>
      <c r="B269" s="18">
        <v>0</v>
      </c>
      <c r="C269" s="7">
        <v>780000</v>
      </c>
      <c r="D269" s="7">
        <v>1000000</v>
      </c>
    </row>
    <row r="270" spans="1:4" ht="18">
      <c r="A270" s="10" t="s">
        <v>233</v>
      </c>
      <c r="B270" s="10">
        <f>SUM(B271:B276)</f>
        <v>3136639</v>
      </c>
      <c r="C270" s="10">
        <f>SUM(C271:C276)</f>
        <v>3447000</v>
      </c>
      <c r="D270" s="10">
        <f>SUM(D271:D276)</f>
        <v>3314000</v>
      </c>
    </row>
    <row r="271" spans="1:4" ht="18">
      <c r="A271" s="6" t="s">
        <v>234</v>
      </c>
      <c r="B271" s="18">
        <v>2134960</v>
      </c>
      <c r="C271" s="7">
        <v>2175000</v>
      </c>
      <c r="D271" s="7">
        <v>2330000</v>
      </c>
    </row>
    <row r="272" spans="1:4" ht="18">
      <c r="A272" s="6" t="s">
        <v>235</v>
      </c>
      <c r="B272" s="18">
        <v>56402</v>
      </c>
      <c r="C272" s="7">
        <v>53000</v>
      </c>
      <c r="D272" s="7">
        <v>58000</v>
      </c>
    </row>
    <row r="273" spans="1:4" ht="18">
      <c r="A273" s="6" t="s">
        <v>236</v>
      </c>
      <c r="B273" s="18">
        <v>100056</v>
      </c>
      <c r="C273" s="7">
        <v>98000</v>
      </c>
      <c r="D273" s="7">
        <v>100000</v>
      </c>
    </row>
    <row r="274" spans="1:4" ht="18">
      <c r="A274" s="6" t="s">
        <v>237</v>
      </c>
      <c r="B274" s="18">
        <v>1294</v>
      </c>
      <c r="C274" s="7">
        <v>1000</v>
      </c>
      <c r="D274" s="7">
        <v>6000</v>
      </c>
    </row>
    <row r="275" spans="1:4" ht="18">
      <c r="A275" s="6" t="s">
        <v>238</v>
      </c>
      <c r="B275" s="18">
        <v>841497</v>
      </c>
      <c r="C275" s="7">
        <v>1100000</v>
      </c>
      <c r="D275" s="7">
        <v>800000</v>
      </c>
    </row>
    <row r="276" spans="1:4" ht="18">
      <c r="A276" s="6" t="s">
        <v>239</v>
      </c>
      <c r="B276" s="18">
        <v>2430</v>
      </c>
      <c r="C276" s="7">
        <v>20000</v>
      </c>
      <c r="D276" s="7">
        <v>20000</v>
      </c>
    </row>
    <row r="277" spans="1:4" ht="20.25">
      <c r="A277" s="4" t="s">
        <v>240</v>
      </c>
      <c r="B277" s="4">
        <f>SUM(B278:B279)</f>
        <v>2189985</v>
      </c>
      <c r="C277" s="4">
        <f>SUM(C278:C279)</f>
        <v>2127000</v>
      </c>
      <c r="D277" s="4">
        <f>SUM(D278:D279)</f>
        <v>2200000</v>
      </c>
    </row>
    <row r="278" spans="1:4" ht="18">
      <c r="A278" s="6" t="s">
        <v>241</v>
      </c>
      <c r="B278" s="18">
        <v>1082985</v>
      </c>
      <c r="C278" s="7">
        <v>1000000</v>
      </c>
      <c r="D278" s="7">
        <v>1000000</v>
      </c>
    </row>
    <row r="279" spans="1:4" ht="18">
      <c r="A279" s="6" t="s">
        <v>242</v>
      </c>
      <c r="B279" s="18">
        <v>1107000</v>
      </c>
      <c r="C279" s="7">
        <v>1127000</v>
      </c>
      <c r="D279" s="7">
        <v>1200000</v>
      </c>
    </row>
    <row r="280" spans="1:4" ht="20.25">
      <c r="A280" s="4" t="s">
        <v>243</v>
      </c>
      <c r="B280" s="4">
        <f>SUM(B281:B283)</f>
        <v>11101979</v>
      </c>
      <c r="C280" s="4">
        <f>SUM(C281:C283)</f>
        <v>10603000</v>
      </c>
      <c r="D280" s="4">
        <f>SUM(D281:D283)</f>
        <v>8353000</v>
      </c>
    </row>
    <row r="281" spans="1:4" ht="18">
      <c r="A281" s="6" t="s">
        <v>244</v>
      </c>
      <c r="B281" s="18">
        <v>9095621</v>
      </c>
      <c r="C281" s="7">
        <v>8960000</v>
      </c>
      <c r="D281" s="7">
        <v>7395000</v>
      </c>
    </row>
    <row r="282" spans="1:4" ht="18">
      <c r="A282" s="6" t="s">
        <v>245</v>
      </c>
      <c r="B282" s="18">
        <v>1437359</v>
      </c>
      <c r="C282" s="7">
        <v>1145000</v>
      </c>
      <c r="D282" s="7">
        <v>731000</v>
      </c>
    </row>
    <row r="283" spans="1:4" ht="18">
      <c r="A283" s="6" t="s">
        <v>246</v>
      </c>
      <c r="B283" s="18">
        <v>568999</v>
      </c>
      <c r="C283" s="7">
        <v>498000</v>
      </c>
      <c r="D283" s="7">
        <v>227000</v>
      </c>
    </row>
    <row r="284" spans="1:4" ht="23.25">
      <c r="A284" s="2" t="s">
        <v>247</v>
      </c>
      <c r="B284" s="2">
        <f>B285+B304+B337+B350+B393+B398+B421+B431</f>
        <v>88448098</v>
      </c>
      <c r="C284" s="2">
        <f>C285+C304+C337+C350+C393+C398+C421+C431</f>
        <v>97762499.6</v>
      </c>
      <c r="D284" s="2">
        <f>D285+D304+D337+D350+D393+D398+D421+D431</f>
        <v>101878000</v>
      </c>
    </row>
    <row r="285" spans="1:4" ht="20.25">
      <c r="A285" s="4" t="s">
        <v>248</v>
      </c>
      <c r="B285" s="4">
        <f>B286+B295+B301</f>
        <v>34643147</v>
      </c>
      <c r="C285" s="4">
        <f>C286+C295+C301</f>
        <v>36518500</v>
      </c>
      <c r="D285" s="4">
        <f>D286+D295+D301</f>
        <v>37597000</v>
      </c>
    </row>
    <row r="286" spans="1:4" ht="18">
      <c r="A286" s="10" t="s">
        <v>249</v>
      </c>
      <c r="B286" s="10">
        <f>SUM(B287:B294)</f>
        <v>33789382</v>
      </c>
      <c r="C286" s="10">
        <f>SUM(C287:C294)</f>
        <v>35451000</v>
      </c>
      <c r="D286" s="10">
        <f>SUM(D287:D294)</f>
        <v>36488000</v>
      </c>
    </row>
    <row r="287" spans="1:4" ht="18">
      <c r="A287" s="6" t="s">
        <v>250</v>
      </c>
      <c r="B287" s="18">
        <v>2315312</v>
      </c>
      <c r="C287" s="18">
        <v>2538000</v>
      </c>
      <c r="D287" s="7">
        <v>2600000</v>
      </c>
    </row>
    <row r="288" spans="1:4" ht="18">
      <c r="A288" s="6" t="s">
        <v>251</v>
      </c>
      <c r="B288" s="18">
        <v>148303</v>
      </c>
      <c r="C288" s="18">
        <v>133000</v>
      </c>
      <c r="D288" s="7">
        <v>133000</v>
      </c>
    </row>
    <row r="289" spans="1:4" ht="18">
      <c r="A289" s="6" t="s">
        <v>252</v>
      </c>
      <c r="B289" s="18">
        <v>142506</v>
      </c>
      <c r="C289" s="18">
        <v>145000</v>
      </c>
      <c r="D289" s="7">
        <v>145000</v>
      </c>
    </row>
    <row r="290" spans="1:4" ht="18">
      <c r="A290" s="6" t="s">
        <v>253</v>
      </c>
      <c r="B290" s="18">
        <v>24402</v>
      </c>
      <c r="C290" s="18">
        <v>25000</v>
      </c>
      <c r="D290" s="7">
        <v>70000</v>
      </c>
    </row>
    <row r="291" spans="1:4" ht="18">
      <c r="A291" s="6" t="s">
        <v>254</v>
      </c>
      <c r="B291" s="18">
        <v>37358</v>
      </c>
      <c r="C291" s="18">
        <v>50000</v>
      </c>
      <c r="D291" s="7">
        <v>40000</v>
      </c>
    </row>
    <row r="292" spans="1:4" ht="18">
      <c r="A292" s="6" t="s">
        <v>255</v>
      </c>
      <c r="B292" s="18">
        <v>31067681</v>
      </c>
      <c r="C292" s="18">
        <v>32500000</v>
      </c>
      <c r="D292" s="7">
        <v>33000000</v>
      </c>
    </row>
    <row r="293" spans="1:4" ht="18">
      <c r="A293" s="6" t="s">
        <v>256</v>
      </c>
      <c r="B293" s="18">
        <v>53820</v>
      </c>
      <c r="C293" s="18">
        <v>60000</v>
      </c>
      <c r="D293" s="7">
        <v>0</v>
      </c>
    </row>
    <row r="294" spans="1:4" ht="18">
      <c r="A294" s="6" t="s">
        <v>692</v>
      </c>
      <c r="B294" s="13">
        <v>0</v>
      </c>
      <c r="C294" s="13">
        <v>0</v>
      </c>
      <c r="D294" s="7">
        <v>500000</v>
      </c>
    </row>
    <row r="295" spans="1:4" ht="18">
      <c r="A295" s="10" t="s">
        <v>257</v>
      </c>
      <c r="B295" s="10">
        <f>SUM(B296:B300)</f>
        <v>628970</v>
      </c>
      <c r="C295" s="10">
        <f>SUM(C296:C300)</f>
        <v>782500</v>
      </c>
      <c r="D295" s="10">
        <f>SUM(D296:D300)</f>
        <v>829000</v>
      </c>
    </row>
    <row r="296" spans="1:4" ht="18">
      <c r="A296" s="6" t="s">
        <v>258</v>
      </c>
      <c r="B296" s="18">
        <v>250631</v>
      </c>
      <c r="C296" s="18">
        <v>469000</v>
      </c>
      <c r="D296" s="7">
        <v>500000</v>
      </c>
    </row>
    <row r="297" spans="1:4" ht="18">
      <c r="A297" s="6" t="s">
        <v>259</v>
      </c>
      <c r="B297" s="18">
        <v>6483</v>
      </c>
      <c r="C297" s="18">
        <v>7500</v>
      </c>
      <c r="D297" s="7">
        <v>22000</v>
      </c>
    </row>
    <row r="298" spans="1:4" ht="18">
      <c r="A298" s="6" t="s">
        <v>260</v>
      </c>
      <c r="B298" s="18">
        <v>32160</v>
      </c>
      <c r="C298" s="18">
        <v>36000</v>
      </c>
      <c r="D298" s="7">
        <v>36000</v>
      </c>
    </row>
    <row r="299" spans="1:4" ht="18">
      <c r="A299" s="6" t="s">
        <v>261</v>
      </c>
      <c r="B299" s="18">
        <v>0</v>
      </c>
      <c r="C299" s="18">
        <v>0</v>
      </c>
      <c r="D299" s="7">
        <v>1000</v>
      </c>
    </row>
    <row r="300" spans="1:4" ht="18">
      <c r="A300" s="6" t="s">
        <v>654</v>
      </c>
      <c r="B300" s="18">
        <v>339696</v>
      </c>
      <c r="C300" s="18">
        <v>270000</v>
      </c>
      <c r="D300" s="7">
        <v>270000</v>
      </c>
    </row>
    <row r="301" spans="1:4" ht="18">
      <c r="A301" s="10" t="s">
        <v>262</v>
      </c>
      <c r="B301" s="11">
        <f>SUM(B302:B303)</f>
        <v>224795</v>
      </c>
      <c r="C301" s="11">
        <f>SUM(C302:C303)</f>
        <v>285000</v>
      </c>
      <c r="D301" s="11">
        <f>SUM(D302:D303)</f>
        <v>280000</v>
      </c>
    </row>
    <row r="302" spans="1:4" ht="18">
      <c r="A302" s="6" t="s">
        <v>263</v>
      </c>
      <c r="B302" s="18">
        <v>1667</v>
      </c>
      <c r="C302" s="18">
        <v>5000</v>
      </c>
      <c r="D302" s="7">
        <v>0</v>
      </c>
    </row>
    <row r="303" spans="1:4" ht="18">
      <c r="A303" s="6" t="s">
        <v>264</v>
      </c>
      <c r="B303" s="18">
        <v>223128</v>
      </c>
      <c r="C303" s="18">
        <v>280000</v>
      </c>
      <c r="D303" s="7">
        <v>280000</v>
      </c>
    </row>
    <row r="304" spans="1:4" ht="20.25">
      <c r="A304" s="4" t="s">
        <v>265</v>
      </c>
      <c r="B304" s="4">
        <f>B305+B310+B315+B319+B326+B328</f>
        <v>6478942</v>
      </c>
      <c r="C304" s="4">
        <f>C305+C310+C315+C319+C326+C328</f>
        <v>6637000</v>
      </c>
      <c r="D304" s="4">
        <f>D305+D310+D315+D319+D326+D328</f>
        <v>5216000</v>
      </c>
    </row>
    <row r="305" spans="1:4" ht="18">
      <c r="A305" s="10" t="s">
        <v>266</v>
      </c>
      <c r="B305" s="10">
        <f>SUM(B306:B309)</f>
        <v>1287120</v>
      </c>
      <c r="C305" s="10">
        <f>SUM(C306:C309)</f>
        <v>1395000</v>
      </c>
      <c r="D305" s="10">
        <f>SUM(D306:D309)</f>
        <v>1145000</v>
      </c>
    </row>
    <row r="306" spans="1:4" ht="18">
      <c r="A306" s="6" t="s">
        <v>643</v>
      </c>
      <c r="B306" s="18">
        <v>0</v>
      </c>
      <c r="C306" s="7">
        <v>150000</v>
      </c>
      <c r="D306" s="7">
        <v>0</v>
      </c>
    </row>
    <row r="307" spans="1:4" ht="18">
      <c r="A307" s="6" t="s">
        <v>267</v>
      </c>
      <c r="B307" s="18">
        <v>46401</v>
      </c>
      <c r="C307" s="7">
        <v>45000</v>
      </c>
      <c r="D307" s="7">
        <v>45000</v>
      </c>
    </row>
    <row r="308" spans="1:4" ht="18">
      <c r="A308" s="6" t="s">
        <v>268</v>
      </c>
      <c r="B308" s="18">
        <v>1240719</v>
      </c>
      <c r="C308" s="7">
        <v>1200000</v>
      </c>
      <c r="D308" s="7">
        <v>1100000</v>
      </c>
    </row>
    <row r="309" spans="1:4" ht="18">
      <c r="A309" s="6" t="s">
        <v>269</v>
      </c>
      <c r="B309" s="18">
        <v>0</v>
      </c>
      <c r="C309" s="7">
        <v>0</v>
      </c>
      <c r="D309" s="7">
        <v>0</v>
      </c>
    </row>
    <row r="310" spans="1:4" ht="18">
      <c r="A310" s="10" t="s">
        <v>270</v>
      </c>
      <c r="B310" s="10">
        <f>SUM(B311:B314)</f>
        <v>459892</v>
      </c>
      <c r="C310" s="10">
        <f>SUM(C311:C314)</f>
        <v>487000</v>
      </c>
      <c r="D310" s="10">
        <f>SUM(D311:D314)</f>
        <v>526000</v>
      </c>
    </row>
    <row r="311" spans="1:4" ht="18">
      <c r="A311" s="6" t="s">
        <v>271</v>
      </c>
      <c r="B311" s="18">
        <v>303525</v>
      </c>
      <c r="C311" s="7">
        <v>247000</v>
      </c>
      <c r="D311" s="7">
        <v>309000</v>
      </c>
    </row>
    <row r="312" spans="1:4" ht="18">
      <c r="A312" s="6" t="s">
        <v>272</v>
      </c>
      <c r="B312" s="18">
        <v>30568</v>
      </c>
      <c r="C312" s="7">
        <v>110000</v>
      </c>
      <c r="D312" s="7">
        <v>90000</v>
      </c>
    </row>
    <row r="313" spans="1:4" ht="18">
      <c r="A313" s="6" t="s">
        <v>273</v>
      </c>
      <c r="B313" s="18">
        <v>30497</v>
      </c>
      <c r="C313" s="7">
        <v>35000</v>
      </c>
      <c r="D313" s="7">
        <v>32000</v>
      </c>
    </row>
    <row r="314" spans="1:4" ht="18">
      <c r="A314" s="6" t="s">
        <v>274</v>
      </c>
      <c r="B314" s="18">
        <v>95302</v>
      </c>
      <c r="C314" s="7">
        <v>95000</v>
      </c>
      <c r="D314" s="7">
        <v>95000</v>
      </c>
    </row>
    <row r="315" spans="1:4" ht="18">
      <c r="A315" s="10" t="s">
        <v>275</v>
      </c>
      <c r="B315" s="10">
        <f>SUM(B316:B318)</f>
        <v>2062329</v>
      </c>
      <c r="C315" s="10">
        <f>SUM(C316:C318)</f>
        <v>1705000</v>
      </c>
      <c r="D315" s="10">
        <f>SUM(D316:D318)</f>
        <v>450000</v>
      </c>
    </row>
    <row r="316" spans="1:4" ht="18">
      <c r="A316" s="6" t="s">
        <v>276</v>
      </c>
      <c r="B316" s="18">
        <v>396436</v>
      </c>
      <c r="C316" s="18">
        <v>445000</v>
      </c>
      <c r="D316" s="7">
        <v>450000</v>
      </c>
    </row>
    <row r="317" spans="1:4" ht="18">
      <c r="A317" s="6" t="s">
        <v>277</v>
      </c>
      <c r="B317" s="18">
        <v>600</v>
      </c>
      <c r="C317" s="18">
        <v>5000</v>
      </c>
      <c r="D317" s="7">
        <v>0</v>
      </c>
    </row>
    <row r="318" spans="1:4" ht="18">
      <c r="A318" s="6" t="s">
        <v>278</v>
      </c>
      <c r="B318" s="18">
        <v>1665293</v>
      </c>
      <c r="C318" s="18">
        <v>1255000</v>
      </c>
      <c r="D318" s="7">
        <v>0</v>
      </c>
    </row>
    <row r="319" spans="1:4" ht="18">
      <c r="A319" s="10" t="s">
        <v>279</v>
      </c>
      <c r="B319" s="10">
        <f>SUM(B320:B325)</f>
        <v>949519</v>
      </c>
      <c r="C319" s="10">
        <f>SUM(C320:C325)</f>
        <v>1209000</v>
      </c>
      <c r="D319" s="10">
        <f>SUM(D320:D325)</f>
        <v>1212000</v>
      </c>
    </row>
    <row r="320" spans="1:4" ht="18">
      <c r="A320" s="6" t="s">
        <v>280</v>
      </c>
      <c r="B320" s="18">
        <v>371684</v>
      </c>
      <c r="C320" s="7">
        <v>510000</v>
      </c>
      <c r="D320" s="7">
        <v>663000</v>
      </c>
    </row>
    <row r="321" spans="1:4" ht="18">
      <c r="A321" s="6" t="s">
        <v>281</v>
      </c>
      <c r="B321" s="18">
        <v>26139</v>
      </c>
      <c r="C321" s="7">
        <v>26000</v>
      </c>
      <c r="D321" s="7">
        <v>26000</v>
      </c>
    </row>
    <row r="322" spans="1:4" ht="18">
      <c r="A322" s="6" t="s">
        <v>282</v>
      </c>
      <c r="B322" s="18">
        <v>41847</v>
      </c>
      <c r="C322" s="7">
        <v>42000</v>
      </c>
      <c r="D322" s="7">
        <v>42000</v>
      </c>
    </row>
    <row r="323" spans="1:4" ht="18">
      <c r="A323" s="6" t="s">
        <v>283</v>
      </c>
      <c r="B323" s="18">
        <v>464</v>
      </c>
      <c r="C323" s="7">
        <v>1000</v>
      </c>
      <c r="D323" s="7">
        <v>1000</v>
      </c>
    </row>
    <row r="324" spans="1:4" ht="18">
      <c r="A324" s="6" t="s">
        <v>284</v>
      </c>
      <c r="B324" s="18">
        <v>509385</v>
      </c>
      <c r="C324" s="7">
        <v>480000</v>
      </c>
      <c r="D324" s="7">
        <v>330000</v>
      </c>
    </row>
    <row r="325" spans="1:4" ht="18">
      <c r="A325" s="6" t="s">
        <v>285</v>
      </c>
      <c r="B325" s="18">
        <v>0</v>
      </c>
      <c r="C325" s="7">
        <v>150000</v>
      </c>
      <c r="D325" s="7">
        <v>150000</v>
      </c>
    </row>
    <row r="326" spans="1:4" ht="18">
      <c r="A326" s="10" t="s">
        <v>286</v>
      </c>
      <c r="B326" s="10">
        <f>SUM(B327)</f>
        <v>28532</v>
      </c>
      <c r="C326" s="10">
        <f>SUM(C327)</f>
        <v>40000</v>
      </c>
      <c r="D326" s="10">
        <f>SUM(D327)</f>
        <v>30000</v>
      </c>
    </row>
    <row r="327" spans="1:4" ht="18">
      <c r="A327" s="6" t="s">
        <v>287</v>
      </c>
      <c r="B327" s="18">
        <v>28532</v>
      </c>
      <c r="C327" s="7">
        <v>40000</v>
      </c>
      <c r="D327" s="7">
        <v>30000</v>
      </c>
    </row>
    <row r="328" spans="1:4" ht="18">
      <c r="A328" s="10" t="s">
        <v>288</v>
      </c>
      <c r="B328" s="10">
        <f>SUM(B329:B336)</f>
        <v>1691550</v>
      </c>
      <c r="C328" s="10">
        <f>SUM(C329:C336)</f>
        <v>1801000</v>
      </c>
      <c r="D328" s="10">
        <f>SUM(D329:D336)</f>
        <v>1853000</v>
      </c>
    </row>
    <row r="329" spans="1:4" ht="18">
      <c r="A329" s="6" t="s">
        <v>289</v>
      </c>
      <c r="B329" s="18">
        <v>1327787</v>
      </c>
      <c r="C329" s="18">
        <v>1350000</v>
      </c>
      <c r="D329" s="7">
        <v>1130000</v>
      </c>
    </row>
    <row r="330" spans="1:4" ht="18">
      <c r="A330" s="6" t="s">
        <v>290</v>
      </c>
      <c r="B330" s="18">
        <v>29440</v>
      </c>
      <c r="C330" s="18">
        <v>35000</v>
      </c>
      <c r="D330" s="7">
        <v>35000</v>
      </c>
    </row>
    <row r="331" spans="1:4" ht="18">
      <c r="A331" s="6" t="s">
        <v>291</v>
      </c>
      <c r="B331" s="18">
        <v>11143</v>
      </c>
      <c r="C331" s="18">
        <v>15000</v>
      </c>
      <c r="D331" s="7">
        <v>37000</v>
      </c>
    </row>
    <row r="332" spans="1:4" ht="18">
      <c r="A332" s="6" t="s">
        <v>292</v>
      </c>
      <c r="B332" s="18">
        <v>34431</v>
      </c>
      <c r="C332" s="18">
        <v>36000</v>
      </c>
      <c r="D332" s="7">
        <v>36000</v>
      </c>
    </row>
    <row r="333" spans="1:4" ht="18">
      <c r="A333" s="6" t="s">
        <v>293</v>
      </c>
      <c r="B333" s="18">
        <v>322</v>
      </c>
      <c r="C333" s="18">
        <v>5000</v>
      </c>
      <c r="D333" s="7">
        <v>5000</v>
      </c>
    </row>
    <row r="334" spans="1:4" ht="18">
      <c r="A334" s="6" t="s">
        <v>294</v>
      </c>
      <c r="B334" s="18">
        <v>35198</v>
      </c>
      <c r="C334" s="18">
        <v>80000</v>
      </c>
      <c r="D334" s="7">
        <v>80000</v>
      </c>
    </row>
    <row r="335" spans="1:4" ht="18">
      <c r="A335" s="6" t="s">
        <v>693</v>
      </c>
      <c r="B335" s="18">
        <v>0</v>
      </c>
      <c r="C335" s="18">
        <v>0</v>
      </c>
      <c r="D335" s="7">
        <v>250000</v>
      </c>
    </row>
    <row r="336" spans="1:4" ht="18">
      <c r="A336" s="6" t="s">
        <v>295</v>
      </c>
      <c r="B336" s="18">
        <v>253229</v>
      </c>
      <c r="C336" s="18">
        <v>280000</v>
      </c>
      <c r="D336" s="7">
        <v>280000</v>
      </c>
    </row>
    <row r="337" spans="1:4" ht="20.25">
      <c r="A337" s="4" t="s">
        <v>296</v>
      </c>
      <c r="B337" s="4">
        <f>SUM(B338:B348)</f>
        <v>12422223</v>
      </c>
      <c r="C337" s="4">
        <f>SUM(C338:C348)</f>
        <v>15455000</v>
      </c>
      <c r="D337" s="4">
        <f>SUM(D338:D349)</f>
        <v>18548000</v>
      </c>
    </row>
    <row r="338" spans="1:4" ht="18">
      <c r="A338" s="6" t="s">
        <v>297</v>
      </c>
      <c r="B338" s="18">
        <v>6975590</v>
      </c>
      <c r="C338" s="18">
        <v>8500000</v>
      </c>
      <c r="D338" s="7">
        <v>9140000</v>
      </c>
    </row>
    <row r="339" spans="1:4" ht="18">
      <c r="A339" s="6" t="s">
        <v>694</v>
      </c>
      <c r="B339" s="18">
        <v>0</v>
      </c>
      <c r="C339" s="18">
        <v>0</v>
      </c>
      <c r="D339" s="7">
        <v>1152000</v>
      </c>
    </row>
    <row r="340" spans="1:4" ht="18">
      <c r="A340" s="6" t="s">
        <v>298</v>
      </c>
      <c r="B340" s="18">
        <v>86836</v>
      </c>
      <c r="C340" s="18">
        <v>118000</v>
      </c>
      <c r="D340" s="7">
        <v>105000</v>
      </c>
    </row>
    <row r="341" spans="1:4" ht="18">
      <c r="A341" s="6" t="s">
        <v>299</v>
      </c>
      <c r="B341" s="18">
        <v>245628</v>
      </c>
      <c r="C341" s="18">
        <v>245000</v>
      </c>
      <c r="D341" s="7">
        <v>266000</v>
      </c>
    </row>
    <row r="342" spans="1:4" ht="18">
      <c r="A342" s="6" t="s">
        <v>300</v>
      </c>
      <c r="B342" s="18">
        <v>12564</v>
      </c>
      <c r="C342" s="18">
        <v>22000</v>
      </c>
      <c r="D342" s="7">
        <v>6000</v>
      </c>
    </row>
    <row r="343" spans="1:4" ht="18">
      <c r="A343" s="6" t="s">
        <v>301</v>
      </c>
      <c r="B343" s="18">
        <v>3559636</v>
      </c>
      <c r="C343" s="18">
        <v>4500000</v>
      </c>
      <c r="D343" s="7">
        <v>5300000</v>
      </c>
    </row>
    <row r="344" spans="1:4" ht="18">
      <c r="A344" s="6" t="s">
        <v>302</v>
      </c>
      <c r="B344" s="18">
        <v>226669</v>
      </c>
      <c r="C344" s="18">
        <v>425000</v>
      </c>
      <c r="D344" s="7">
        <v>425000</v>
      </c>
    </row>
    <row r="345" spans="1:4" ht="18">
      <c r="A345" s="6" t="s">
        <v>303</v>
      </c>
      <c r="B345" s="18">
        <v>117899</v>
      </c>
      <c r="C345" s="18">
        <v>142000</v>
      </c>
      <c r="D345" s="7">
        <v>170000</v>
      </c>
    </row>
    <row r="346" spans="1:4" ht="18">
      <c r="A346" s="6" t="s">
        <v>304</v>
      </c>
      <c r="B346" s="18">
        <v>769266</v>
      </c>
      <c r="C346" s="18">
        <v>802000</v>
      </c>
      <c r="D346" s="7">
        <v>850000</v>
      </c>
    </row>
    <row r="347" spans="1:4" ht="18">
      <c r="A347" s="6" t="s">
        <v>305</v>
      </c>
      <c r="B347" s="18">
        <v>227144</v>
      </c>
      <c r="C347" s="18">
        <v>500000</v>
      </c>
      <c r="D347" s="7">
        <v>300000</v>
      </c>
    </row>
    <row r="348" spans="1:4" ht="18">
      <c r="A348" s="6" t="s">
        <v>306</v>
      </c>
      <c r="B348" s="18">
        <v>200991</v>
      </c>
      <c r="C348" s="18">
        <v>201000</v>
      </c>
      <c r="D348" s="7">
        <v>234000</v>
      </c>
    </row>
    <row r="349" spans="1:4" ht="18">
      <c r="A349" s="6" t="s">
        <v>695</v>
      </c>
      <c r="B349" s="13">
        <v>0</v>
      </c>
      <c r="C349" s="13">
        <v>0</v>
      </c>
      <c r="D349" s="7">
        <v>600000</v>
      </c>
    </row>
    <row r="350" spans="1:4" ht="20.25">
      <c r="A350" s="4" t="s">
        <v>307</v>
      </c>
      <c r="B350" s="4">
        <f>B351+B359+B362+B367+B377+B382</f>
        <v>20563177</v>
      </c>
      <c r="C350" s="4">
        <f>C351+C359+C362+C367+C377+C382</f>
        <v>23361000</v>
      </c>
      <c r="D350" s="4">
        <f>D351+D359+D362+D367+D377+D382</f>
        <v>24871000</v>
      </c>
    </row>
    <row r="351" spans="1:4" ht="18">
      <c r="A351" s="10" t="s">
        <v>308</v>
      </c>
      <c r="B351" s="10">
        <f>SUM(B352:B358)</f>
        <v>3786670</v>
      </c>
      <c r="C351" s="10">
        <f>SUM(C352:C358)</f>
        <v>4113000</v>
      </c>
      <c r="D351" s="10">
        <f>SUM(D352:D358)</f>
        <v>4743000</v>
      </c>
    </row>
    <row r="352" spans="1:4" ht="18">
      <c r="A352" s="6" t="s">
        <v>309</v>
      </c>
      <c r="B352" s="18">
        <v>3214635</v>
      </c>
      <c r="C352" s="7">
        <f>3628000-100000</f>
        <v>3528000</v>
      </c>
      <c r="D352" s="7">
        <v>4098000</v>
      </c>
    </row>
    <row r="353" spans="1:4" ht="18">
      <c r="A353" s="6" t="s">
        <v>310</v>
      </c>
      <c r="B353" s="18">
        <v>54357</v>
      </c>
      <c r="C353" s="7">
        <v>70000</v>
      </c>
      <c r="D353" s="7">
        <v>70000</v>
      </c>
    </row>
    <row r="354" spans="1:4" ht="18">
      <c r="A354" s="6" t="s">
        <v>311</v>
      </c>
      <c r="B354" s="18">
        <v>152881</v>
      </c>
      <c r="C354" s="7">
        <v>150000</v>
      </c>
      <c r="D354" s="7">
        <v>175000</v>
      </c>
    </row>
    <row r="355" spans="1:4" ht="18">
      <c r="A355" s="6" t="s">
        <v>312</v>
      </c>
      <c r="B355" s="18">
        <v>61702</v>
      </c>
      <c r="C355" s="7">
        <v>70000</v>
      </c>
      <c r="D355" s="7">
        <v>55000</v>
      </c>
    </row>
    <row r="356" spans="1:4" ht="18">
      <c r="A356" s="6" t="s">
        <v>313</v>
      </c>
      <c r="B356" s="18">
        <v>15075</v>
      </c>
      <c r="C356" s="7">
        <v>15000</v>
      </c>
      <c r="D356" s="7">
        <v>15000</v>
      </c>
    </row>
    <row r="357" spans="1:4" ht="18">
      <c r="A357" s="6" t="s">
        <v>314</v>
      </c>
      <c r="B357" s="18">
        <v>288020</v>
      </c>
      <c r="C357" s="7">
        <v>160000</v>
      </c>
      <c r="D357" s="7">
        <v>180000</v>
      </c>
    </row>
    <row r="358" spans="1:4" ht="18">
      <c r="A358" s="6" t="s">
        <v>315</v>
      </c>
      <c r="B358" s="18">
        <v>0</v>
      </c>
      <c r="C358" s="7">
        <v>120000</v>
      </c>
      <c r="D358" s="7">
        <v>150000</v>
      </c>
    </row>
    <row r="359" spans="1:4" ht="18">
      <c r="A359" s="10" t="s">
        <v>316</v>
      </c>
      <c r="B359" s="10">
        <f>SUM(B360:B361)</f>
        <v>773584</v>
      </c>
      <c r="C359" s="10">
        <f>SUM(C360:C361)</f>
        <v>845000</v>
      </c>
      <c r="D359" s="10">
        <f>SUM(D360:D361)</f>
        <v>1080000</v>
      </c>
    </row>
    <row r="360" spans="1:4" ht="18">
      <c r="A360" s="6" t="s">
        <v>317</v>
      </c>
      <c r="B360" s="18">
        <v>663239</v>
      </c>
      <c r="C360" s="7">
        <v>705000</v>
      </c>
      <c r="D360" s="7">
        <v>940000</v>
      </c>
    </row>
    <row r="361" spans="1:4" ht="18">
      <c r="A361" s="6" t="s">
        <v>318</v>
      </c>
      <c r="B361" s="18">
        <v>110345</v>
      </c>
      <c r="C361" s="7">
        <v>140000</v>
      </c>
      <c r="D361" s="7">
        <v>140000</v>
      </c>
    </row>
    <row r="362" spans="1:4" ht="18">
      <c r="A362" s="10" t="s">
        <v>319</v>
      </c>
      <c r="B362" s="10">
        <f>SUM(B363:B365)</f>
        <v>79506</v>
      </c>
      <c r="C362" s="10">
        <f>SUM(C363:C365)</f>
        <v>350000</v>
      </c>
      <c r="D362" s="10">
        <f>SUM(D363:D366)</f>
        <v>1357000</v>
      </c>
    </row>
    <row r="363" spans="1:4" ht="18">
      <c r="A363" s="6" t="s">
        <v>320</v>
      </c>
      <c r="B363" s="18">
        <v>0</v>
      </c>
      <c r="C363" s="7">
        <v>5000</v>
      </c>
      <c r="D363" s="7">
        <v>12000</v>
      </c>
    </row>
    <row r="364" spans="1:4" ht="18">
      <c r="A364" s="6" t="s">
        <v>321</v>
      </c>
      <c r="B364" s="18">
        <v>3638</v>
      </c>
      <c r="C364" s="7">
        <v>45000</v>
      </c>
      <c r="D364" s="7">
        <v>45000</v>
      </c>
    </row>
    <row r="365" spans="1:4" ht="18">
      <c r="A365" s="6" t="s">
        <v>322</v>
      </c>
      <c r="B365" s="18">
        <v>75868</v>
      </c>
      <c r="C365" s="7">
        <v>300000</v>
      </c>
      <c r="D365" s="7">
        <v>1000000</v>
      </c>
    </row>
    <row r="366" spans="1:4" ht="18">
      <c r="A366" s="6" t="s">
        <v>696</v>
      </c>
      <c r="B366" s="13">
        <v>0</v>
      </c>
      <c r="C366" s="7">
        <v>0</v>
      </c>
      <c r="D366" s="7">
        <v>300000</v>
      </c>
    </row>
    <row r="367" spans="1:4" ht="18">
      <c r="A367" s="10" t="s">
        <v>323</v>
      </c>
      <c r="B367" s="10">
        <f>SUM(B368:B376)</f>
        <v>4804755</v>
      </c>
      <c r="C367" s="10">
        <f>SUM(C368:C376)</f>
        <v>5618000</v>
      </c>
      <c r="D367" s="10">
        <f>SUM(D368:D376)</f>
        <v>5456000</v>
      </c>
    </row>
    <row r="368" spans="1:4" ht="18">
      <c r="A368" s="6" t="s">
        <v>324</v>
      </c>
      <c r="B368" s="18">
        <v>1036481</v>
      </c>
      <c r="C368" s="7">
        <v>1246000</v>
      </c>
      <c r="D368" s="7">
        <v>1228000</v>
      </c>
    </row>
    <row r="369" spans="1:4" ht="18">
      <c r="A369" s="6" t="s">
        <v>325</v>
      </c>
      <c r="B369" s="18">
        <v>750074</v>
      </c>
      <c r="C369" s="7">
        <v>1100000</v>
      </c>
      <c r="D369" s="7">
        <v>1100000</v>
      </c>
    </row>
    <row r="370" spans="1:4" ht="18">
      <c r="A370" s="6" t="s">
        <v>326</v>
      </c>
      <c r="B370" s="18">
        <v>488722</v>
      </c>
      <c r="C370" s="7">
        <v>580000</v>
      </c>
      <c r="D370" s="7">
        <v>420000</v>
      </c>
    </row>
    <row r="371" spans="1:4" ht="18">
      <c r="A371" s="6" t="s">
        <v>655</v>
      </c>
      <c r="B371" s="18">
        <v>30045</v>
      </c>
      <c r="C371" s="7">
        <v>48000</v>
      </c>
      <c r="D371" s="7">
        <v>40000</v>
      </c>
    </row>
    <row r="372" spans="1:4" ht="18">
      <c r="A372" s="6" t="s">
        <v>327</v>
      </c>
      <c r="B372" s="18">
        <v>0</v>
      </c>
      <c r="C372" s="7">
        <v>100000</v>
      </c>
      <c r="D372" s="7">
        <v>50000</v>
      </c>
    </row>
    <row r="373" spans="1:4" ht="18">
      <c r="A373" s="6" t="s">
        <v>328</v>
      </c>
      <c r="B373" s="18">
        <v>22630</v>
      </c>
      <c r="C373" s="7">
        <v>32000</v>
      </c>
      <c r="D373" s="7">
        <v>36000</v>
      </c>
    </row>
    <row r="374" spans="1:4" ht="18">
      <c r="A374" s="6" t="s">
        <v>329</v>
      </c>
      <c r="B374" s="18">
        <v>40068</v>
      </c>
      <c r="C374" s="7">
        <v>42000</v>
      </c>
      <c r="D374" s="7">
        <v>80000</v>
      </c>
    </row>
    <row r="375" spans="1:4" ht="18">
      <c r="A375" s="6" t="s">
        <v>330</v>
      </c>
      <c r="B375" s="18">
        <v>19215</v>
      </c>
      <c r="C375" s="7">
        <v>20000</v>
      </c>
      <c r="D375" s="7">
        <v>2000</v>
      </c>
    </row>
    <row r="376" spans="1:4" ht="18">
      <c r="A376" s="6" t="s">
        <v>331</v>
      </c>
      <c r="B376" s="18">
        <v>2417520</v>
      </c>
      <c r="C376" s="7">
        <v>2450000</v>
      </c>
      <c r="D376" s="7">
        <v>2500000</v>
      </c>
    </row>
    <row r="377" spans="1:4" ht="18">
      <c r="A377" s="10" t="s">
        <v>332</v>
      </c>
      <c r="B377" s="10">
        <f>SUM(B378:B381)</f>
        <v>512108</v>
      </c>
      <c r="C377" s="10">
        <f>SUM(C378:C381)</f>
        <v>725000</v>
      </c>
      <c r="D377" s="10">
        <f>SUM(D378:D381)</f>
        <v>460000</v>
      </c>
    </row>
    <row r="378" spans="1:4" ht="18">
      <c r="A378" s="6" t="s">
        <v>333</v>
      </c>
      <c r="B378" s="18">
        <v>197301</v>
      </c>
      <c r="C378" s="7">
        <v>300000</v>
      </c>
      <c r="D378" s="7">
        <v>200000</v>
      </c>
    </row>
    <row r="379" spans="1:4" ht="18">
      <c r="A379" s="6" t="s">
        <v>334</v>
      </c>
      <c r="B379" s="18">
        <v>75254</v>
      </c>
      <c r="C379" s="7">
        <v>75000</v>
      </c>
      <c r="D379" s="7">
        <v>60000</v>
      </c>
    </row>
    <row r="380" spans="1:4" ht="18">
      <c r="A380" s="6" t="s">
        <v>335</v>
      </c>
      <c r="B380" s="18">
        <v>239553</v>
      </c>
      <c r="C380" s="7">
        <v>300000</v>
      </c>
      <c r="D380" s="7">
        <v>200000</v>
      </c>
    </row>
    <row r="381" spans="1:4" ht="18">
      <c r="A381" s="6" t="s">
        <v>336</v>
      </c>
      <c r="B381" s="18">
        <v>0</v>
      </c>
      <c r="C381" s="7">
        <v>50000</v>
      </c>
      <c r="D381" s="7">
        <v>0</v>
      </c>
    </row>
    <row r="382" spans="1:4" ht="18">
      <c r="A382" s="10" t="s">
        <v>337</v>
      </c>
      <c r="B382" s="10">
        <f>SUM(B383:B392)</f>
        <v>10606554</v>
      </c>
      <c r="C382" s="10">
        <f>SUM(C383:C392)</f>
        <v>11710000</v>
      </c>
      <c r="D382" s="10">
        <f>SUM(D383:D392)</f>
        <v>11775000</v>
      </c>
    </row>
    <row r="383" spans="1:4" ht="18">
      <c r="A383" s="6" t="s">
        <v>338</v>
      </c>
      <c r="B383" s="18">
        <v>1664674</v>
      </c>
      <c r="C383" s="7">
        <v>2299000</v>
      </c>
      <c r="D383" s="7">
        <v>2215000</v>
      </c>
    </row>
    <row r="384" spans="1:4" ht="18">
      <c r="A384" s="6" t="s">
        <v>339</v>
      </c>
      <c r="B384" s="18">
        <v>2552362</v>
      </c>
      <c r="C384" s="7">
        <v>2000000</v>
      </c>
      <c r="D384" s="7">
        <v>2300000</v>
      </c>
    </row>
    <row r="385" spans="1:4" ht="18">
      <c r="A385" s="6" t="s">
        <v>340</v>
      </c>
      <c r="B385" s="18">
        <v>76852</v>
      </c>
      <c r="C385" s="7">
        <v>90000</v>
      </c>
      <c r="D385" s="7">
        <v>100000</v>
      </c>
    </row>
    <row r="386" spans="1:4" ht="18">
      <c r="A386" s="6" t="s">
        <v>341</v>
      </c>
      <c r="B386" s="18">
        <v>112645</v>
      </c>
      <c r="C386" s="7">
        <f>102000-36000</f>
        <v>66000</v>
      </c>
      <c r="D386" s="7">
        <v>80000</v>
      </c>
    </row>
    <row r="387" spans="1:4" ht="18">
      <c r="A387" s="6" t="s">
        <v>342</v>
      </c>
      <c r="B387" s="18">
        <v>79092</v>
      </c>
      <c r="C387" s="7">
        <v>90000</v>
      </c>
      <c r="D387" s="7">
        <v>90000</v>
      </c>
    </row>
    <row r="388" spans="1:4" ht="18">
      <c r="A388" s="6" t="s">
        <v>343</v>
      </c>
      <c r="B388" s="18">
        <v>5440941</v>
      </c>
      <c r="C388" s="7">
        <v>5800000</v>
      </c>
      <c r="D388" s="7">
        <v>6000000</v>
      </c>
    </row>
    <row r="389" spans="1:4" ht="18">
      <c r="A389" s="6" t="s">
        <v>344</v>
      </c>
      <c r="B389" s="18">
        <v>482909</v>
      </c>
      <c r="C389" s="7">
        <v>520000</v>
      </c>
      <c r="D389" s="7">
        <v>450000</v>
      </c>
    </row>
    <row r="390" spans="1:4" ht="18">
      <c r="A390" s="6" t="s">
        <v>345</v>
      </c>
      <c r="B390" s="18">
        <v>154815</v>
      </c>
      <c r="C390" s="7">
        <v>500000</v>
      </c>
      <c r="D390" s="7">
        <v>250000</v>
      </c>
    </row>
    <row r="391" spans="1:4" ht="18">
      <c r="A391" s="6" t="s">
        <v>346</v>
      </c>
      <c r="B391" s="18">
        <v>42264</v>
      </c>
      <c r="C391" s="7">
        <v>100000</v>
      </c>
      <c r="D391" s="7">
        <v>50000</v>
      </c>
    </row>
    <row r="392" spans="1:4" ht="18">
      <c r="A392" s="6" t="s">
        <v>656</v>
      </c>
      <c r="B392" s="18">
        <v>0</v>
      </c>
      <c r="C392" s="7">
        <v>245000</v>
      </c>
      <c r="D392" s="7">
        <v>240000</v>
      </c>
    </row>
    <row r="393" spans="1:4" ht="20.25">
      <c r="A393" s="4" t="s">
        <v>347</v>
      </c>
      <c r="B393" s="4">
        <f>SUM(B394:B397)</f>
        <v>386026</v>
      </c>
      <c r="C393" s="4">
        <f>SUM(C394:C397)</f>
        <v>440000</v>
      </c>
      <c r="D393" s="4">
        <f>SUM(D394:D397)</f>
        <v>430000</v>
      </c>
    </row>
    <row r="394" spans="1:4" ht="18">
      <c r="A394" s="6" t="s">
        <v>348</v>
      </c>
      <c r="B394" s="18">
        <v>47034</v>
      </c>
      <c r="C394" s="7">
        <v>100000</v>
      </c>
      <c r="D394" s="7">
        <v>100000</v>
      </c>
    </row>
    <row r="395" spans="1:4" ht="18">
      <c r="A395" s="6" t="s">
        <v>349</v>
      </c>
      <c r="B395" s="18">
        <v>271320</v>
      </c>
      <c r="C395" s="7">
        <v>220000</v>
      </c>
      <c r="D395" s="7">
        <v>220000</v>
      </c>
    </row>
    <row r="396" spans="1:4" ht="18">
      <c r="A396" s="6" t="s">
        <v>350</v>
      </c>
      <c r="B396" s="18">
        <v>50000</v>
      </c>
      <c r="C396" s="7">
        <v>100000</v>
      </c>
      <c r="D396" s="7">
        <v>100000</v>
      </c>
    </row>
    <row r="397" spans="1:4" ht="18">
      <c r="A397" s="6" t="s">
        <v>351</v>
      </c>
      <c r="B397" s="18">
        <v>17672</v>
      </c>
      <c r="C397" s="7">
        <v>20000</v>
      </c>
      <c r="D397" s="7">
        <v>10000</v>
      </c>
    </row>
    <row r="398" spans="1:4" ht="20.25">
      <c r="A398" s="4" t="s">
        <v>352</v>
      </c>
      <c r="B398" s="4">
        <f>B399+B405+B408+B411+B414</f>
        <v>7940434</v>
      </c>
      <c r="C398" s="4">
        <f>C399+C405+C408+C411+C414</f>
        <v>8767000</v>
      </c>
      <c r="D398" s="4">
        <f>D399+D405+D408+D411+D414</f>
        <v>8765000</v>
      </c>
    </row>
    <row r="399" spans="1:4" ht="18">
      <c r="A399" s="10" t="s">
        <v>353</v>
      </c>
      <c r="B399" s="10">
        <f>SUM(B400:B404)</f>
        <v>2172439</v>
      </c>
      <c r="C399" s="10">
        <f>SUM(C400:C404)</f>
        <v>2650000</v>
      </c>
      <c r="D399" s="10">
        <f>SUM(D400:D404)</f>
        <v>2588000</v>
      </c>
    </row>
    <row r="400" spans="1:4" ht="18">
      <c r="A400" s="6" t="s">
        <v>354</v>
      </c>
      <c r="B400" s="18">
        <v>2064321</v>
      </c>
      <c r="C400" s="7">
        <f>2365000+120000*3-14000*1.03*12+40</f>
        <v>2552000</v>
      </c>
      <c r="D400" s="7">
        <v>2500000</v>
      </c>
    </row>
    <row r="401" spans="1:4" ht="18">
      <c r="A401" s="6" t="s">
        <v>355</v>
      </c>
      <c r="B401" s="18">
        <v>11272</v>
      </c>
      <c r="C401" s="7">
        <v>12000</v>
      </c>
      <c r="D401" s="7">
        <v>20000</v>
      </c>
    </row>
    <row r="402" spans="1:4" ht="18">
      <c r="A402" s="6" t="s">
        <v>356</v>
      </c>
      <c r="B402" s="18">
        <v>67529</v>
      </c>
      <c r="C402" s="7">
        <v>66000</v>
      </c>
      <c r="D402" s="7">
        <v>58000</v>
      </c>
    </row>
    <row r="403" spans="1:4" ht="18">
      <c r="A403" s="6" t="s">
        <v>357</v>
      </c>
      <c r="B403" s="18">
        <v>21934</v>
      </c>
      <c r="C403" s="7">
        <v>20000</v>
      </c>
      <c r="D403" s="7">
        <v>10000</v>
      </c>
    </row>
    <row r="404" spans="1:4" ht="18">
      <c r="A404" s="6" t="s">
        <v>358</v>
      </c>
      <c r="B404" s="18">
        <f>7377+6</f>
        <v>7383</v>
      </c>
      <c r="C404" s="7">
        <v>0</v>
      </c>
      <c r="D404" s="7">
        <v>0</v>
      </c>
    </row>
    <row r="405" spans="1:4" ht="18">
      <c r="A405" s="10" t="s">
        <v>359</v>
      </c>
      <c r="B405" s="10">
        <f>SUM(B406:B407)</f>
        <v>546782</v>
      </c>
      <c r="C405" s="10">
        <f>SUM(C406:C407)</f>
        <v>650000</v>
      </c>
      <c r="D405" s="10">
        <f>SUM(D406:D407)</f>
        <v>645000</v>
      </c>
    </row>
    <row r="406" spans="1:4" ht="18">
      <c r="A406" s="6" t="s">
        <v>360</v>
      </c>
      <c r="B406" s="18">
        <v>546782</v>
      </c>
      <c r="C406" s="7">
        <v>610000</v>
      </c>
      <c r="D406" s="7">
        <v>625000</v>
      </c>
    </row>
    <row r="407" spans="1:4" ht="18">
      <c r="A407" s="6" t="s">
        <v>644</v>
      </c>
      <c r="B407" s="18">
        <v>0</v>
      </c>
      <c r="C407" s="7">
        <v>40000</v>
      </c>
      <c r="D407" s="7">
        <v>20000</v>
      </c>
    </row>
    <row r="408" spans="1:4" ht="18">
      <c r="A408" s="10" t="s">
        <v>361</v>
      </c>
      <c r="B408" s="10">
        <f>SUM(B409:B410)</f>
        <v>367728</v>
      </c>
      <c r="C408" s="10">
        <f>SUM(C409:C410)</f>
        <v>377000</v>
      </c>
      <c r="D408" s="10">
        <f>SUM(D409:D410)</f>
        <v>384000</v>
      </c>
    </row>
    <row r="409" spans="1:4" ht="18">
      <c r="A409" s="6" t="s">
        <v>362</v>
      </c>
      <c r="B409" s="18">
        <v>334247</v>
      </c>
      <c r="C409" s="7">
        <v>347000</v>
      </c>
      <c r="D409" s="7">
        <v>354000</v>
      </c>
    </row>
    <row r="410" spans="1:4" ht="18">
      <c r="A410" s="6" t="s">
        <v>363</v>
      </c>
      <c r="B410" s="18">
        <v>33481</v>
      </c>
      <c r="C410" s="7">
        <v>30000</v>
      </c>
      <c r="D410" s="7">
        <v>30000</v>
      </c>
    </row>
    <row r="411" spans="1:4" ht="18">
      <c r="A411" s="10" t="s">
        <v>364</v>
      </c>
      <c r="B411" s="10">
        <f>SUM(B412:B413)</f>
        <v>2907147</v>
      </c>
      <c r="C411" s="10">
        <f>SUM(C412:C413)</f>
        <v>3026000</v>
      </c>
      <c r="D411" s="10">
        <f>SUM(D412:D413)</f>
        <v>3050000</v>
      </c>
    </row>
    <row r="412" spans="1:4" ht="18">
      <c r="A412" s="6" t="s">
        <v>365</v>
      </c>
      <c r="B412" s="18">
        <v>2180219</v>
      </c>
      <c r="C412" s="18">
        <v>2356000</v>
      </c>
      <c r="D412" s="7">
        <v>2400000</v>
      </c>
    </row>
    <row r="413" spans="1:4" ht="18">
      <c r="A413" s="6" t="s">
        <v>645</v>
      </c>
      <c r="B413" s="18">
        <v>726928</v>
      </c>
      <c r="C413" s="7">
        <v>670000</v>
      </c>
      <c r="D413" s="7">
        <v>650000</v>
      </c>
    </row>
    <row r="414" spans="1:4" ht="18">
      <c r="A414" s="10" t="s">
        <v>366</v>
      </c>
      <c r="B414" s="10">
        <f>SUM(B415:B420)</f>
        <v>1946338</v>
      </c>
      <c r="C414" s="10">
        <f>SUM(C415:C420)</f>
        <v>2064000</v>
      </c>
      <c r="D414" s="10">
        <f>SUM(D415:D420)</f>
        <v>2098000</v>
      </c>
    </row>
    <row r="415" spans="1:4" ht="18">
      <c r="A415" s="6" t="s">
        <v>367</v>
      </c>
      <c r="B415" s="18">
        <v>451706</v>
      </c>
      <c r="C415" s="7">
        <v>484000</v>
      </c>
      <c r="D415" s="7">
        <v>480000</v>
      </c>
    </row>
    <row r="416" spans="1:4" ht="18">
      <c r="A416" s="6" t="s">
        <v>368</v>
      </c>
      <c r="B416" s="18">
        <v>36395</v>
      </c>
      <c r="C416" s="7">
        <v>0</v>
      </c>
      <c r="D416" s="7">
        <v>0</v>
      </c>
    </row>
    <row r="417" spans="1:4" ht="18">
      <c r="A417" s="6" t="s">
        <v>369</v>
      </c>
      <c r="B417" s="18">
        <v>482982</v>
      </c>
      <c r="C417" s="7">
        <v>580000</v>
      </c>
      <c r="D417" s="7">
        <v>580000</v>
      </c>
    </row>
    <row r="418" spans="1:4" ht="18">
      <c r="A418" s="6" t="s">
        <v>698</v>
      </c>
      <c r="B418" s="18">
        <v>0</v>
      </c>
      <c r="C418" s="7">
        <v>0</v>
      </c>
      <c r="D418" s="7">
        <v>38000</v>
      </c>
    </row>
    <row r="419" spans="1:4" ht="18">
      <c r="A419" s="6" t="s">
        <v>370</v>
      </c>
      <c r="B419" s="18">
        <v>940917</v>
      </c>
      <c r="C419" s="7">
        <v>1000000</v>
      </c>
      <c r="D419" s="7">
        <v>1000000</v>
      </c>
    </row>
    <row r="420" spans="1:4" ht="18">
      <c r="A420" s="6" t="s">
        <v>371</v>
      </c>
      <c r="B420" s="18">
        <v>34338</v>
      </c>
      <c r="C420" s="7">
        <v>0</v>
      </c>
      <c r="D420" s="7">
        <v>0</v>
      </c>
    </row>
    <row r="421" spans="1:4" ht="20.25">
      <c r="A421" s="4" t="s">
        <v>372</v>
      </c>
      <c r="B421" s="4">
        <f>B422+B429</f>
        <v>5802447</v>
      </c>
      <c r="C421" s="4">
        <f>C422+C429</f>
        <v>5983999.6</v>
      </c>
      <c r="D421" s="4">
        <f>D422+D429</f>
        <v>5851000</v>
      </c>
    </row>
    <row r="422" spans="1:4" ht="18">
      <c r="A422" s="10" t="s">
        <v>373</v>
      </c>
      <c r="B422" s="10">
        <f>SUM(B423:B427)</f>
        <v>5695010</v>
      </c>
      <c r="C422" s="10">
        <f>SUM(C423:C427)</f>
        <v>5866999.6</v>
      </c>
      <c r="D422" s="10">
        <f>SUM(D423:D428)</f>
        <v>5693000</v>
      </c>
    </row>
    <row r="423" spans="1:4" ht="18">
      <c r="A423" s="6" t="s">
        <v>374</v>
      </c>
      <c r="B423" s="18">
        <v>4208621</v>
      </c>
      <c r="C423" s="7">
        <f>4748000+16000*1.03*12-13000*1.03*12-9200*1.036*12-706-14000*1.03*12+40</f>
        <v>4496999.6</v>
      </c>
      <c r="D423" s="7">
        <v>4427000</v>
      </c>
    </row>
    <row r="424" spans="1:4" ht="18">
      <c r="A424" s="6" t="s">
        <v>375</v>
      </c>
      <c r="B424" s="18">
        <v>171438</v>
      </c>
      <c r="C424" s="7">
        <v>160000</v>
      </c>
      <c r="D424" s="7">
        <v>181000</v>
      </c>
    </row>
    <row r="425" spans="1:4" ht="18">
      <c r="A425" s="6" t="s">
        <v>376</v>
      </c>
      <c r="B425" s="18">
        <v>209812</v>
      </c>
      <c r="C425" s="7">
        <v>200000</v>
      </c>
      <c r="D425" s="7">
        <v>143000</v>
      </c>
    </row>
    <row r="426" spans="1:4" ht="18">
      <c r="A426" s="6" t="s">
        <v>377</v>
      </c>
      <c r="B426" s="18">
        <v>43033</v>
      </c>
      <c r="C426" s="7">
        <v>60000</v>
      </c>
      <c r="D426" s="7">
        <v>50000</v>
      </c>
    </row>
    <row r="427" spans="1:4" ht="18">
      <c r="A427" s="6" t="s">
        <v>378</v>
      </c>
      <c r="B427" s="18">
        <v>1062106</v>
      </c>
      <c r="C427" s="7">
        <v>950000</v>
      </c>
      <c r="D427" s="7">
        <v>850000</v>
      </c>
    </row>
    <row r="428" spans="1:4" ht="18">
      <c r="A428" s="6" t="s">
        <v>699</v>
      </c>
      <c r="B428" s="13">
        <v>0</v>
      </c>
      <c r="C428" s="7">
        <v>0</v>
      </c>
      <c r="D428" s="7">
        <v>42000</v>
      </c>
    </row>
    <row r="429" spans="1:4" ht="18">
      <c r="A429" s="10" t="s">
        <v>379</v>
      </c>
      <c r="B429" s="10">
        <f>SUM(B430)</f>
        <v>107437</v>
      </c>
      <c r="C429" s="10">
        <f>SUM(C430)</f>
        <v>117000</v>
      </c>
      <c r="D429" s="10">
        <f>SUM(D430)</f>
        <v>158000</v>
      </c>
    </row>
    <row r="430" spans="1:4" ht="18">
      <c r="A430" s="6" t="s">
        <v>380</v>
      </c>
      <c r="B430" s="18">
        <v>107437</v>
      </c>
      <c r="C430" s="7">
        <v>117000</v>
      </c>
      <c r="D430" s="7">
        <v>158000</v>
      </c>
    </row>
    <row r="431" spans="1:4" ht="20.25">
      <c r="A431" s="4" t="s">
        <v>381</v>
      </c>
      <c r="B431" s="10">
        <f>SUM(B432)</f>
        <v>211702</v>
      </c>
      <c r="C431" s="10">
        <f>SUM(C432)</f>
        <v>600000</v>
      </c>
      <c r="D431" s="10">
        <f>SUM(D432)</f>
        <v>600000</v>
      </c>
    </row>
    <row r="432" spans="1:4" ht="18">
      <c r="A432" s="6" t="s">
        <v>382</v>
      </c>
      <c r="B432" s="18">
        <v>211702</v>
      </c>
      <c r="C432" s="18">
        <v>600000</v>
      </c>
      <c r="D432" s="7">
        <v>600000</v>
      </c>
    </row>
    <row r="433" spans="1:4" ht="23.25">
      <c r="A433" s="2" t="s">
        <v>383</v>
      </c>
      <c r="B433" s="2">
        <f>B434+B615+B666+B669+B707+B710</f>
        <v>209424246</v>
      </c>
      <c r="C433" s="2">
        <f>C434+C615+C666+C669+C707+C710</f>
        <v>230443500</v>
      </c>
      <c r="D433" s="2">
        <f>D434+D615+D666+D669+D707+D710</f>
        <v>234086000</v>
      </c>
    </row>
    <row r="434" spans="1:4" ht="20.25">
      <c r="A434" s="4" t="s">
        <v>384</v>
      </c>
      <c r="B434" s="4">
        <f>B435+B449+B466+B503+B528+B551</f>
        <v>132284114</v>
      </c>
      <c r="C434" s="4">
        <f>C435+C449+C466+C503+C528+C551</f>
        <v>152035500</v>
      </c>
      <c r="D434" s="4">
        <f>D435+D449+D466+D503+D528+D551</f>
        <v>154582000</v>
      </c>
    </row>
    <row r="435" spans="1:4" ht="18">
      <c r="A435" s="10" t="s">
        <v>385</v>
      </c>
      <c r="B435" s="10">
        <f>SUM(B436:B447)</f>
        <v>5452298</v>
      </c>
      <c r="C435" s="10">
        <f>SUM(C436:C447)</f>
        <v>5864000</v>
      </c>
      <c r="D435" s="10">
        <f>SUM(D436:D448)</f>
        <v>5791000</v>
      </c>
    </row>
    <row r="436" spans="1:4" ht="18">
      <c r="A436" s="6" t="s">
        <v>386</v>
      </c>
      <c r="B436" s="18">
        <v>4352891</v>
      </c>
      <c r="C436" s="7">
        <f>4654000-9000*1.03*12+240-3000</f>
        <v>4540000</v>
      </c>
      <c r="D436" s="7">
        <v>4570000</v>
      </c>
    </row>
    <row r="437" spans="1:4" ht="18">
      <c r="A437" s="6" t="s">
        <v>387</v>
      </c>
      <c r="B437" s="18">
        <v>12278</v>
      </c>
      <c r="C437" s="7">
        <v>15000</v>
      </c>
      <c r="D437" s="7">
        <v>20000</v>
      </c>
    </row>
    <row r="438" spans="1:4" ht="18">
      <c r="A438" s="6" t="s">
        <v>388</v>
      </c>
      <c r="B438" s="18">
        <v>2098</v>
      </c>
      <c r="C438" s="7">
        <v>8000</v>
      </c>
      <c r="D438" s="7">
        <v>8000</v>
      </c>
    </row>
    <row r="439" spans="1:4" ht="18">
      <c r="A439" s="6" t="s">
        <v>389</v>
      </c>
      <c r="B439" s="18">
        <v>49422</v>
      </c>
      <c r="C439" s="7">
        <v>50000</v>
      </c>
      <c r="D439" s="7">
        <v>50000</v>
      </c>
    </row>
    <row r="440" spans="1:4" ht="18">
      <c r="A440" s="6" t="s">
        <v>390</v>
      </c>
      <c r="B440" s="18">
        <v>111029</v>
      </c>
      <c r="C440" s="7">
        <v>100000</v>
      </c>
      <c r="D440" s="7">
        <v>155000</v>
      </c>
    </row>
    <row r="441" spans="1:4" ht="18">
      <c r="A441" s="6" t="s">
        <v>391</v>
      </c>
      <c r="B441" s="18">
        <v>214</v>
      </c>
      <c r="C441" s="7">
        <v>1000</v>
      </c>
      <c r="D441" s="7">
        <v>1000</v>
      </c>
    </row>
    <row r="442" spans="1:4" ht="18">
      <c r="A442" s="6" t="s">
        <v>392</v>
      </c>
      <c r="B442" s="18">
        <v>5325</v>
      </c>
      <c r="C442" s="7">
        <v>5000</v>
      </c>
      <c r="D442" s="7">
        <v>15000</v>
      </c>
    </row>
    <row r="443" spans="1:4" ht="18">
      <c r="A443" s="6" t="s">
        <v>393</v>
      </c>
      <c r="B443" s="18">
        <v>47588</v>
      </c>
      <c r="C443" s="7">
        <v>60000</v>
      </c>
      <c r="D443" s="7">
        <v>40000</v>
      </c>
    </row>
    <row r="444" spans="1:4" ht="18">
      <c r="A444" s="6" t="s">
        <v>394</v>
      </c>
      <c r="B444" s="18">
        <v>267276</v>
      </c>
      <c r="C444" s="7">
        <v>255000</v>
      </c>
      <c r="D444" s="7">
        <v>100000</v>
      </c>
    </row>
    <row r="445" spans="1:4" ht="18">
      <c r="A445" s="6" t="s">
        <v>395</v>
      </c>
      <c r="B445" s="18">
        <v>79451</v>
      </c>
      <c r="C445" s="7">
        <v>300000</v>
      </c>
      <c r="D445" s="7">
        <v>0</v>
      </c>
    </row>
    <row r="446" spans="1:4" ht="18">
      <c r="A446" s="6" t="s">
        <v>396</v>
      </c>
      <c r="B446" s="18">
        <v>405734</v>
      </c>
      <c r="C446" s="7">
        <v>290000</v>
      </c>
      <c r="D446" s="7">
        <v>150000</v>
      </c>
    </row>
    <row r="447" spans="1:4" ht="18">
      <c r="A447" s="6" t="s">
        <v>397</v>
      </c>
      <c r="B447" s="18">
        <v>118992</v>
      </c>
      <c r="C447" s="7">
        <v>240000</v>
      </c>
      <c r="D447" s="7">
        <v>500000</v>
      </c>
    </row>
    <row r="448" spans="1:4" ht="18">
      <c r="A448" s="6" t="s">
        <v>716</v>
      </c>
      <c r="B448" s="13">
        <v>0</v>
      </c>
      <c r="C448" s="7">
        <v>0</v>
      </c>
      <c r="D448" s="7">
        <v>182000</v>
      </c>
    </row>
    <row r="449" spans="1:4" ht="18">
      <c r="A449" s="10" t="s">
        <v>398</v>
      </c>
      <c r="B449" s="10">
        <f>SUM(B450:B465)</f>
        <v>27277660</v>
      </c>
      <c r="C449" s="10">
        <f>SUM(C450:C465)</f>
        <v>30486000</v>
      </c>
      <c r="D449" s="10">
        <f>SUM(D450:D465)</f>
        <v>33925000</v>
      </c>
    </row>
    <row r="450" spans="1:4" ht="18">
      <c r="A450" s="6" t="s">
        <v>399</v>
      </c>
      <c r="B450" s="18">
        <v>13099519</v>
      </c>
      <c r="C450" s="7">
        <f>13483000+12*84000-100000</f>
        <v>14391000</v>
      </c>
      <c r="D450" s="7">
        <v>18500000</v>
      </c>
    </row>
    <row r="451" spans="1:4" ht="18">
      <c r="A451" s="6" t="s">
        <v>646</v>
      </c>
      <c r="B451" s="18">
        <v>0</v>
      </c>
      <c r="C451" s="7">
        <v>145000</v>
      </c>
      <c r="D451" s="7">
        <v>0</v>
      </c>
    </row>
    <row r="452" spans="1:4" ht="18">
      <c r="A452" s="6" t="s">
        <v>400</v>
      </c>
      <c r="B452" s="18">
        <v>269376</v>
      </c>
      <c r="C452" s="7">
        <v>400000</v>
      </c>
      <c r="D452" s="7">
        <v>300000</v>
      </c>
    </row>
    <row r="453" spans="1:4" ht="18">
      <c r="A453" s="6" t="s">
        <v>401</v>
      </c>
      <c r="B453" s="18">
        <v>34767</v>
      </c>
      <c r="C453" s="7">
        <v>75000</v>
      </c>
      <c r="D453" s="7">
        <v>55000</v>
      </c>
    </row>
    <row r="454" spans="1:4" ht="18">
      <c r="A454" s="6" t="s">
        <v>402</v>
      </c>
      <c r="B454" s="18">
        <v>39574</v>
      </c>
      <c r="C454" s="7">
        <v>48000</v>
      </c>
      <c r="D454" s="7">
        <v>54000</v>
      </c>
    </row>
    <row r="455" spans="1:4" ht="18">
      <c r="A455" s="6" t="s">
        <v>403</v>
      </c>
      <c r="B455" s="18">
        <v>568361</v>
      </c>
      <c r="C455" s="7">
        <v>565000</v>
      </c>
      <c r="D455" s="7">
        <v>550000</v>
      </c>
    </row>
    <row r="456" spans="1:4" ht="18">
      <c r="A456" s="6" t="s">
        <v>404</v>
      </c>
      <c r="B456" s="18">
        <v>614504</v>
      </c>
      <c r="C456" s="7">
        <v>700000</v>
      </c>
      <c r="D456" s="7">
        <v>700000</v>
      </c>
    </row>
    <row r="457" spans="1:4" ht="18">
      <c r="A457" s="6" t="s">
        <v>405</v>
      </c>
      <c r="B457" s="18">
        <v>1697520</v>
      </c>
      <c r="C457" s="7">
        <v>1620000</v>
      </c>
      <c r="D457" s="7">
        <v>1620000</v>
      </c>
    </row>
    <row r="458" spans="1:4" ht="18">
      <c r="A458" s="6" t="s">
        <v>406</v>
      </c>
      <c r="B458" s="18">
        <v>22796</v>
      </c>
      <c r="C458" s="7">
        <v>548000</v>
      </c>
      <c r="D458" s="7">
        <v>37000</v>
      </c>
    </row>
    <row r="459" spans="1:4" ht="18">
      <c r="A459" s="6" t="s">
        <v>407</v>
      </c>
      <c r="B459" s="18">
        <v>138378</v>
      </c>
      <c r="C459" s="7">
        <v>88000</v>
      </c>
      <c r="D459" s="7">
        <v>95000</v>
      </c>
    </row>
    <row r="460" spans="1:4" ht="18">
      <c r="A460" s="6" t="s">
        <v>700</v>
      </c>
      <c r="B460" s="18">
        <v>0</v>
      </c>
      <c r="C460" s="7">
        <v>15000</v>
      </c>
      <c r="D460" s="7">
        <v>15000</v>
      </c>
    </row>
    <row r="461" spans="1:4" ht="18">
      <c r="A461" s="6" t="s">
        <v>408</v>
      </c>
      <c r="B461" s="18">
        <v>47764</v>
      </c>
      <c r="C461" s="7">
        <v>50000</v>
      </c>
      <c r="D461" s="7">
        <v>50000</v>
      </c>
    </row>
    <row r="462" spans="1:4" ht="18">
      <c r="A462" s="6" t="s">
        <v>409</v>
      </c>
      <c r="B462" s="18">
        <v>0</v>
      </c>
      <c r="C462" s="7">
        <v>81000</v>
      </c>
      <c r="D462" s="7">
        <v>81000</v>
      </c>
    </row>
    <row r="463" spans="1:4" ht="18">
      <c r="A463" s="6" t="s">
        <v>410</v>
      </c>
      <c r="B463" s="18">
        <v>6619366</v>
      </c>
      <c r="C463" s="7">
        <v>7220000</v>
      </c>
      <c r="D463" s="7">
        <v>7268000</v>
      </c>
    </row>
    <row r="464" spans="1:4" ht="18">
      <c r="A464" s="6" t="s">
        <v>411</v>
      </c>
      <c r="B464" s="18">
        <v>4093171</v>
      </c>
      <c r="C464" s="7">
        <v>4420000</v>
      </c>
      <c r="D464" s="7">
        <v>4500000</v>
      </c>
    </row>
    <row r="465" spans="1:4" ht="18">
      <c r="A465" s="6" t="s">
        <v>412</v>
      </c>
      <c r="B465" s="18">
        <v>32564</v>
      </c>
      <c r="C465" s="7">
        <v>120000</v>
      </c>
      <c r="D465" s="7">
        <v>100000</v>
      </c>
    </row>
    <row r="466" spans="1:4" ht="18">
      <c r="A466" s="10" t="s">
        <v>413</v>
      </c>
      <c r="B466" s="10">
        <f>B467+B486+B496+B498</f>
        <v>20780921</v>
      </c>
      <c r="C466" s="10">
        <f>C467+C486+C496+C498</f>
        <v>23685500</v>
      </c>
      <c r="D466" s="10">
        <f>D467+D486+D496+D498</f>
        <v>28294000</v>
      </c>
    </row>
    <row r="467" spans="1:4" ht="18">
      <c r="A467" s="10" t="s">
        <v>723</v>
      </c>
      <c r="B467" s="31">
        <f>SUM(B468:B485)</f>
        <v>13246980</v>
      </c>
      <c r="C467" s="31">
        <f>SUM(C468:C485)</f>
        <v>14580500</v>
      </c>
      <c r="D467" s="10">
        <f>SUM(D468:D485)</f>
        <v>14877000</v>
      </c>
    </row>
    <row r="468" spans="1:4" ht="18">
      <c r="A468" s="6" t="s">
        <v>414</v>
      </c>
      <c r="B468" s="18">
        <v>3520010</v>
      </c>
      <c r="C468" s="7">
        <v>3729000</v>
      </c>
      <c r="D468" s="7">
        <v>3927000</v>
      </c>
    </row>
    <row r="469" spans="1:4" ht="18">
      <c r="A469" s="6" t="s">
        <v>415</v>
      </c>
      <c r="B469" s="18">
        <v>981228</v>
      </c>
      <c r="C469" s="7">
        <v>860000</v>
      </c>
      <c r="D469" s="7">
        <v>1000000</v>
      </c>
    </row>
    <row r="470" spans="1:4" ht="18">
      <c r="A470" s="6" t="s">
        <v>416</v>
      </c>
      <c r="B470" s="18">
        <v>2649160</v>
      </c>
      <c r="C470" s="7">
        <v>2685000</v>
      </c>
      <c r="D470" s="7">
        <v>3000000</v>
      </c>
    </row>
    <row r="471" spans="1:4" ht="18">
      <c r="A471" s="6" t="s">
        <v>701</v>
      </c>
      <c r="B471" s="18">
        <v>0</v>
      </c>
      <c r="C471" s="7">
        <v>0</v>
      </c>
      <c r="D471" s="7">
        <v>40000</v>
      </c>
    </row>
    <row r="472" spans="1:4" ht="18">
      <c r="A472" s="6" t="s">
        <v>417</v>
      </c>
      <c r="B472" s="18">
        <v>59921</v>
      </c>
      <c r="C472" s="7">
        <v>56000</v>
      </c>
      <c r="D472" s="7">
        <v>55000</v>
      </c>
    </row>
    <row r="473" spans="1:4" ht="18">
      <c r="A473" s="6" t="s">
        <v>418</v>
      </c>
      <c r="B473" s="18">
        <v>199576</v>
      </c>
      <c r="C473" s="7">
        <v>150000</v>
      </c>
      <c r="D473" s="7">
        <v>160000</v>
      </c>
    </row>
    <row r="474" spans="1:4" ht="18">
      <c r="A474" s="6" t="s">
        <v>419</v>
      </c>
      <c r="B474" s="18">
        <v>2343823</v>
      </c>
      <c r="C474" s="7">
        <v>3000000</v>
      </c>
      <c r="D474" s="7">
        <v>2500000</v>
      </c>
    </row>
    <row r="475" spans="1:4" ht="18">
      <c r="A475" s="6" t="s">
        <v>420</v>
      </c>
      <c r="B475" s="18">
        <v>123207</v>
      </c>
      <c r="C475" s="7">
        <v>141000</v>
      </c>
      <c r="D475" s="7">
        <v>170000</v>
      </c>
    </row>
    <row r="476" spans="1:4" ht="18">
      <c r="A476" s="6" t="s">
        <v>421</v>
      </c>
      <c r="B476" s="18">
        <v>157453</v>
      </c>
      <c r="C476" s="7">
        <v>250000</v>
      </c>
      <c r="D476" s="7">
        <v>200000</v>
      </c>
    </row>
    <row r="477" spans="1:4" ht="18">
      <c r="A477" s="6" t="s">
        <v>422</v>
      </c>
      <c r="B477" s="18">
        <v>0</v>
      </c>
      <c r="C477" s="7">
        <v>8000</v>
      </c>
      <c r="D477" s="7">
        <v>9000</v>
      </c>
    </row>
    <row r="478" spans="1:4" ht="18">
      <c r="A478" s="6" t="s">
        <v>423</v>
      </c>
      <c r="B478" s="18">
        <v>80000</v>
      </c>
      <c r="C478" s="7">
        <v>0</v>
      </c>
      <c r="D478" s="7">
        <v>0</v>
      </c>
    </row>
    <row r="479" spans="1:4" ht="18">
      <c r="A479" s="6" t="s">
        <v>424</v>
      </c>
      <c r="B479" s="18">
        <v>52100</v>
      </c>
      <c r="C479" s="7">
        <v>70000</v>
      </c>
      <c r="D479" s="7">
        <v>50000</v>
      </c>
    </row>
    <row r="480" spans="1:4" ht="18">
      <c r="A480" s="6" t="s">
        <v>425</v>
      </c>
      <c r="B480" s="18">
        <v>27712</v>
      </c>
      <c r="C480" s="7">
        <v>50000</v>
      </c>
      <c r="D480" s="7">
        <v>0</v>
      </c>
    </row>
    <row r="481" spans="1:4" ht="18">
      <c r="A481" s="6" t="s">
        <v>426</v>
      </c>
      <c r="B481" s="18">
        <v>0</v>
      </c>
      <c r="C481" s="7">
        <v>400000</v>
      </c>
      <c r="D481" s="7">
        <v>230000</v>
      </c>
    </row>
    <row r="482" spans="1:4" ht="18">
      <c r="A482" s="6" t="s">
        <v>427</v>
      </c>
      <c r="B482" s="18">
        <v>2427043</v>
      </c>
      <c r="C482" s="7">
        <v>2468000</v>
      </c>
      <c r="D482" s="7">
        <v>2736000</v>
      </c>
    </row>
    <row r="483" spans="1:4" ht="18">
      <c r="A483" s="6" t="s">
        <v>428</v>
      </c>
      <c r="B483" s="18">
        <v>11741</v>
      </c>
      <c r="C483" s="7">
        <v>13500</v>
      </c>
      <c r="D483" s="7">
        <v>0</v>
      </c>
    </row>
    <row r="484" spans="1:4" ht="18">
      <c r="A484" s="6" t="s">
        <v>429</v>
      </c>
      <c r="B484" s="18">
        <v>400000</v>
      </c>
      <c r="C484" s="7">
        <v>400000</v>
      </c>
      <c r="D484" s="7">
        <v>500000</v>
      </c>
    </row>
    <row r="485" spans="1:4" ht="18">
      <c r="A485" s="6" t="s">
        <v>430</v>
      </c>
      <c r="B485" s="18">
        <v>214006</v>
      </c>
      <c r="C485" s="7">
        <v>300000</v>
      </c>
      <c r="D485" s="7">
        <v>300000</v>
      </c>
    </row>
    <row r="486" spans="1:4" ht="18">
      <c r="A486" s="10" t="s">
        <v>662</v>
      </c>
      <c r="B486" s="10">
        <f>SUM(B487:B495)</f>
        <v>6393178</v>
      </c>
      <c r="C486" s="10">
        <f>SUM(C487:C495)</f>
        <v>7506000</v>
      </c>
      <c r="D486" s="10">
        <f>SUM(D487:D495)</f>
        <v>10820000</v>
      </c>
    </row>
    <row r="487" spans="1:4" ht="18">
      <c r="A487" s="6" t="s">
        <v>663</v>
      </c>
      <c r="B487" s="7">
        <v>0</v>
      </c>
      <c r="C487" s="7">
        <v>0</v>
      </c>
      <c r="D487" s="7">
        <v>350000</v>
      </c>
    </row>
    <row r="488" spans="1:4" ht="18">
      <c r="A488" s="6" t="s">
        <v>664</v>
      </c>
      <c r="B488" s="7">
        <v>922317</v>
      </c>
      <c r="C488" s="7">
        <v>1880000</v>
      </c>
      <c r="D488" s="7">
        <v>945000</v>
      </c>
    </row>
    <row r="489" spans="1:4" ht="18">
      <c r="A489" s="6" t="s">
        <v>665</v>
      </c>
      <c r="B489" s="7">
        <v>5338248</v>
      </c>
      <c r="C489" s="7">
        <v>5348000</v>
      </c>
      <c r="D489" s="7">
        <v>8647000</v>
      </c>
    </row>
    <row r="490" spans="1:4" ht="18">
      <c r="A490" s="6" t="s">
        <v>702</v>
      </c>
      <c r="B490" s="7">
        <v>0</v>
      </c>
      <c r="C490" s="7">
        <v>0</v>
      </c>
      <c r="D490" s="7">
        <v>20000</v>
      </c>
    </row>
    <row r="491" spans="1:4" ht="18">
      <c r="A491" s="6" t="s">
        <v>431</v>
      </c>
      <c r="B491" s="18">
        <v>132613</v>
      </c>
      <c r="C491" s="7">
        <v>278000</v>
      </c>
      <c r="D491" s="7">
        <v>350000</v>
      </c>
    </row>
    <row r="492" spans="1:4" ht="18">
      <c r="A492" s="6" t="s">
        <v>703</v>
      </c>
      <c r="B492" s="7">
        <v>0</v>
      </c>
      <c r="C492" s="7">
        <v>0</v>
      </c>
      <c r="D492" s="7">
        <v>25000</v>
      </c>
    </row>
    <row r="493" spans="1:4" ht="18">
      <c r="A493" s="6" t="s">
        <v>704</v>
      </c>
      <c r="B493" s="7">
        <v>0</v>
      </c>
      <c r="C493" s="7">
        <v>0</v>
      </c>
      <c r="D493" s="7">
        <v>450000</v>
      </c>
    </row>
    <row r="494" spans="1:4" ht="18">
      <c r="A494" s="6" t="s">
        <v>705</v>
      </c>
      <c r="B494" s="7">
        <v>0</v>
      </c>
      <c r="C494" s="7">
        <v>0</v>
      </c>
      <c r="D494" s="7">
        <v>15000</v>
      </c>
    </row>
    <row r="495" spans="1:4" ht="18">
      <c r="A495" s="6" t="s">
        <v>706</v>
      </c>
      <c r="B495" s="7">
        <v>0</v>
      </c>
      <c r="C495" s="7">
        <v>0</v>
      </c>
      <c r="D495" s="7">
        <v>18000</v>
      </c>
    </row>
    <row r="496" spans="1:4" ht="18">
      <c r="A496" s="10" t="s">
        <v>707</v>
      </c>
      <c r="B496" s="10">
        <f>B497</f>
        <v>0</v>
      </c>
      <c r="C496" s="10">
        <f>C497</f>
        <v>0</v>
      </c>
      <c r="D496" s="10">
        <f>D497</f>
        <v>1035000</v>
      </c>
    </row>
    <row r="497" spans="1:4" ht="18">
      <c r="A497" s="6" t="s">
        <v>708</v>
      </c>
      <c r="B497" s="18">
        <v>0</v>
      </c>
      <c r="C497" s="18">
        <v>0</v>
      </c>
      <c r="D497" s="18">
        <v>1035000</v>
      </c>
    </row>
    <row r="498" spans="1:4" ht="18">
      <c r="A498" s="10" t="s">
        <v>657</v>
      </c>
      <c r="B498" s="10">
        <f>SUM(B499:B502)</f>
        <v>1140763</v>
      </c>
      <c r="C498" s="10">
        <f>SUM(C499:C502)</f>
        <v>1599000</v>
      </c>
      <c r="D498" s="10">
        <f>SUM(D499:D502)</f>
        <v>1562000</v>
      </c>
    </row>
    <row r="499" spans="1:4" ht="18">
      <c r="A499" s="6" t="s">
        <v>658</v>
      </c>
      <c r="B499" s="18">
        <v>373549</v>
      </c>
      <c r="C499" s="18">
        <v>389000</v>
      </c>
      <c r="D499" s="18">
        <f>389000</f>
        <v>389000</v>
      </c>
    </row>
    <row r="500" spans="1:4" ht="18">
      <c r="A500" s="6" t="s">
        <v>659</v>
      </c>
      <c r="B500" s="18">
        <v>582116</v>
      </c>
      <c r="C500" s="18">
        <v>340000</v>
      </c>
      <c r="D500" s="18">
        <v>380000</v>
      </c>
    </row>
    <row r="501" spans="1:4" ht="18">
      <c r="A501" s="6" t="s">
        <v>660</v>
      </c>
      <c r="B501" s="18">
        <v>185098</v>
      </c>
      <c r="C501" s="18">
        <v>300000</v>
      </c>
      <c r="D501" s="18">
        <v>248000</v>
      </c>
    </row>
    <row r="502" spans="1:4" ht="18">
      <c r="A502" s="6" t="s">
        <v>661</v>
      </c>
      <c r="B502" s="18">
        <v>0</v>
      </c>
      <c r="C502" s="18">
        <v>570000</v>
      </c>
      <c r="D502" s="18">
        <v>545000</v>
      </c>
    </row>
    <row r="503" spans="1:4" ht="18">
      <c r="A503" s="10" t="s">
        <v>724</v>
      </c>
      <c r="B503" s="10">
        <f>B504+B507+B515+B520</f>
        <v>6395010</v>
      </c>
      <c r="C503" s="10">
        <f>C504+C507+C515+C520</f>
        <v>8301000</v>
      </c>
      <c r="D503" s="10">
        <f>D504+D507+D515+D520</f>
        <v>7790000</v>
      </c>
    </row>
    <row r="504" spans="1:4" ht="18">
      <c r="A504" s="6" t="s">
        <v>432</v>
      </c>
      <c r="B504" s="18">
        <v>3112037</v>
      </c>
      <c r="C504" s="7">
        <v>3311000</v>
      </c>
      <c r="D504" s="7">
        <v>0</v>
      </c>
    </row>
    <row r="505" spans="1:4" ht="18">
      <c r="A505" s="6" t="s">
        <v>632</v>
      </c>
      <c r="B505" s="18">
        <v>0</v>
      </c>
      <c r="C505" s="7">
        <v>0</v>
      </c>
      <c r="D505" s="7">
        <v>0</v>
      </c>
    </row>
    <row r="506" spans="1:4" ht="18">
      <c r="A506" s="6" t="s">
        <v>633</v>
      </c>
      <c r="B506" s="18">
        <v>0</v>
      </c>
      <c r="C506" s="7">
        <v>0</v>
      </c>
      <c r="D506" s="7">
        <v>0</v>
      </c>
    </row>
    <row r="507" spans="1:4" ht="18">
      <c r="A507" s="10" t="s">
        <v>433</v>
      </c>
      <c r="B507" s="10">
        <f>SUM(B508:B514)</f>
        <v>1539772</v>
      </c>
      <c r="C507" s="10">
        <f>SUM(C508:C514)</f>
        <v>2406000</v>
      </c>
      <c r="D507" s="10">
        <f>SUM(D508:D514)</f>
        <v>3895000</v>
      </c>
    </row>
    <row r="508" spans="1:4" ht="18">
      <c r="A508" s="6" t="s">
        <v>709</v>
      </c>
      <c r="B508" s="18">
        <v>0</v>
      </c>
      <c r="C508" s="7">
        <v>0</v>
      </c>
      <c r="D508" s="7">
        <v>1980000</v>
      </c>
    </row>
    <row r="509" spans="1:4" ht="18">
      <c r="A509" s="6" t="s">
        <v>434</v>
      </c>
      <c r="B509" s="18">
        <v>109484</v>
      </c>
      <c r="C509" s="7">
        <v>162000</v>
      </c>
      <c r="D509" s="7">
        <v>120000</v>
      </c>
    </row>
    <row r="510" spans="1:4" ht="18">
      <c r="A510" s="6" t="s">
        <v>435</v>
      </c>
      <c r="B510" s="18">
        <v>416437</v>
      </c>
      <c r="C510" s="7">
        <v>447000</v>
      </c>
      <c r="D510" s="7">
        <v>359000</v>
      </c>
    </row>
    <row r="511" spans="1:4" ht="18">
      <c r="A511" s="6" t="s">
        <v>436</v>
      </c>
      <c r="B511" s="18">
        <v>346844</v>
      </c>
      <c r="C511" s="7">
        <v>279000</v>
      </c>
      <c r="D511" s="7">
        <v>280000</v>
      </c>
    </row>
    <row r="512" spans="1:4" ht="18">
      <c r="A512" s="6" t="s">
        <v>437</v>
      </c>
      <c r="B512" s="18">
        <v>626712</v>
      </c>
      <c r="C512" s="7">
        <f>918000+350000</f>
        <v>1268000</v>
      </c>
      <c r="D512" s="7">
        <v>446000</v>
      </c>
    </row>
    <row r="513" spans="1:4" ht="18">
      <c r="A513" s="6" t="s">
        <v>438</v>
      </c>
      <c r="B513" s="18">
        <v>40295</v>
      </c>
      <c r="C513" s="7">
        <v>250000</v>
      </c>
      <c r="D513" s="7">
        <v>110000</v>
      </c>
    </row>
    <row r="514" spans="1:4" ht="18">
      <c r="A514" s="6" t="s">
        <v>710</v>
      </c>
      <c r="B514" s="13">
        <v>0</v>
      </c>
      <c r="C514" s="7">
        <v>0</v>
      </c>
      <c r="D514" s="7">
        <v>600000</v>
      </c>
    </row>
    <row r="515" spans="1:4" ht="18">
      <c r="A515" s="10" t="s">
        <v>439</v>
      </c>
      <c r="B515" s="10">
        <f>SUM(B516:B519)</f>
        <v>251248</v>
      </c>
      <c r="C515" s="10">
        <f>SUM(C516:C519)</f>
        <v>290000</v>
      </c>
      <c r="D515" s="10">
        <f>SUM(D516:D519)</f>
        <v>240000</v>
      </c>
    </row>
    <row r="516" spans="1:4" ht="18">
      <c r="A516" s="6" t="s">
        <v>440</v>
      </c>
      <c r="B516" s="18">
        <v>37028</v>
      </c>
      <c r="C516" s="7">
        <v>50000</v>
      </c>
      <c r="D516" s="7">
        <v>40000</v>
      </c>
    </row>
    <row r="517" spans="1:4" ht="18">
      <c r="A517" s="6" t="s">
        <v>441</v>
      </c>
      <c r="B517" s="18">
        <v>96421</v>
      </c>
      <c r="C517" s="7">
        <v>102000</v>
      </c>
      <c r="D517" s="7">
        <v>90000</v>
      </c>
    </row>
    <row r="518" spans="1:4" ht="18">
      <c r="A518" s="6" t="s">
        <v>442</v>
      </c>
      <c r="B518" s="18">
        <v>104853</v>
      </c>
      <c r="C518" s="7">
        <v>118000</v>
      </c>
      <c r="D518" s="7">
        <v>100000</v>
      </c>
    </row>
    <row r="519" spans="1:4" ht="18">
      <c r="A519" s="6" t="s">
        <v>443</v>
      </c>
      <c r="B519" s="18">
        <v>12946</v>
      </c>
      <c r="C519" s="7">
        <v>20000</v>
      </c>
      <c r="D519" s="7">
        <v>10000</v>
      </c>
    </row>
    <row r="520" spans="1:4" ht="18">
      <c r="A520" s="10" t="s">
        <v>444</v>
      </c>
      <c r="B520" s="10">
        <f>SUM(B521:B527)</f>
        <v>1491953</v>
      </c>
      <c r="C520" s="10">
        <f>SUM(C521:C527)</f>
        <v>2294000</v>
      </c>
      <c r="D520" s="10">
        <f>SUM(D521:D527)</f>
        <v>3655000</v>
      </c>
    </row>
    <row r="521" spans="1:4" ht="18">
      <c r="A521" s="6" t="s">
        <v>711</v>
      </c>
      <c r="B521" s="31"/>
      <c r="C521" s="10"/>
      <c r="D521" s="7">
        <v>1620000</v>
      </c>
    </row>
    <row r="522" spans="1:4" ht="18">
      <c r="A522" s="6" t="s">
        <v>445</v>
      </c>
      <c r="B522" s="18">
        <v>159570</v>
      </c>
      <c r="C522" s="7">
        <v>145000</v>
      </c>
      <c r="D522" s="7">
        <v>130000</v>
      </c>
    </row>
    <row r="523" spans="1:4" ht="18">
      <c r="A523" s="6" t="s">
        <v>446</v>
      </c>
      <c r="B523" s="18">
        <v>472712</v>
      </c>
      <c r="C523" s="7">
        <v>447000</v>
      </c>
      <c r="D523" s="7">
        <v>534000</v>
      </c>
    </row>
    <row r="524" spans="1:4" ht="18">
      <c r="A524" s="6" t="s">
        <v>447</v>
      </c>
      <c r="B524" s="18">
        <v>318230</v>
      </c>
      <c r="C524" s="7">
        <v>260000</v>
      </c>
      <c r="D524" s="7">
        <v>271000</v>
      </c>
    </row>
    <row r="525" spans="1:4" ht="18">
      <c r="A525" s="6" t="s">
        <v>448</v>
      </c>
      <c r="B525" s="18">
        <v>541441</v>
      </c>
      <c r="C525" s="7">
        <f>842000+350000</f>
        <v>1192000</v>
      </c>
      <c r="D525" s="7">
        <v>350000</v>
      </c>
    </row>
    <row r="526" spans="1:4" ht="18">
      <c r="A526" s="6" t="s">
        <v>449</v>
      </c>
      <c r="B526" s="18">
        <v>0</v>
      </c>
      <c r="C526" s="7">
        <v>250000</v>
      </c>
      <c r="D526" s="7">
        <v>150000</v>
      </c>
    </row>
    <row r="527" spans="1:4" ht="18">
      <c r="A527" s="6" t="s">
        <v>712</v>
      </c>
      <c r="B527" s="13">
        <v>0</v>
      </c>
      <c r="C527" s="7">
        <v>0</v>
      </c>
      <c r="D527" s="7">
        <v>600000</v>
      </c>
    </row>
    <row r="528" spans="1:4" ht="18">
      <c r="A528" s="10" t="s">
        <v>450</v>
      </c>
      <c r="B528" s="10">
        <f>B529+B539</f>
        <v>44773963</v>
      </c>
      <c r="C528" s="10">
        <f>C529+C539</f>
        <v>54097000</v>
      </c>
      <c r="D528" s="10">
        <f>D529+D539</f>
        <v>49256000</v>
      </c>
    </row>
    <row r="529" spans="1:4" ht="18">
      <c r="A529" s="10" t="s">
        <v>451</v>
      </c>
      <c r="B529" s="10">
        <f>SUM(B530:B538)</f>
        <v>22870229</v>
      </c>
      <c r="C529" s="10">
        <f>SUM(C530:C538)</f>
        <v>27670500</v>
      </c>
      <c r="D529" s="10">
        <f>SUM(D530:D538)</f>
        <v>25646000</v>
      </c>
    </row>
    <row r="530" spans="1:4" ht="18">
      <c r="A530" s="6" t="s">
        <v>452</v>
      </c>
      <c r="B530" s="18">
        <v>18879631</v>
      </c>
      <c r="C530" s="7">
        <v>23500000</v>
      </c>
      <c r="D530" s="7">
        <v>21250000</v>
      </c>
    </row>
    <row r="531" spans="1:4" ht="18">
      <c r="A531" s="6" t="s">
        <v>453</v>
      </c>
      <c r="B531" s="18">
        <v>2608145</v>
      </c>
      <c r="C531" s="7">
        <v>2758000</v>
      </c>
      <c r="D531" s="7">
        <v>2839000</v>
      </c>
    </row>
    <row r="532" spans="1:4" ht="18">
      <c r="A532" s="6" t="s">
        <v>454</v>
      </c>
      <c r="B532" s="18">
        <v>241035</v>
      </c>
      <c r="C532" s="7">
        <v>265000</v>
      </c>
      <c r="D532" s="7">
        <v>240000</v>
      </c>
    </row>
    <row r="533" spans="1:4" ht="18">
      <c r="A533" s="6" t="s">
        <v>455</v>
      </c>
      <c r="B533" s="18">
        <v>509366</v>
      </c>
      <c r="C533" s="7">
        <v>447000</v>
      </c>
      <c r="D533" s="7">
        <v>607000</v>
      </c>
    </row>
    <row r="534" spans="1:4" ht="18">
      <c r="A534" s="6" t="s">
        <v>456</v>
      </c>
      <c r="B534" s="18">
        <v>2710</v>
      </c>
      <c r="C534" s="7">
        <v>6500</v>
      </c>
      <c r="D534" s="7">
        <v>10000</v>
      </c>
    </row>
    <row r="535" spans="1:4" ht="18">
      <c r="A535" s="6" t="s">
        <v>457</v>
      </c>
      <c r="B535" s="18">
        <v>35444</v>
      </c>
      <c r="C535" s="7">
        <v>35000</v>
      </c>
      <c r="D535" s="7">
        <v>35000</v>
      </c>
    </row>
    <row r="536" spans="1:4" ht="18">
      <c r="A536" s="6" t="s">
        <v>458</v>
      </c>
      <c r="B536" s="18">
        <v>915</v>
      </c>
      <c r="C536" s="7">
        <v>1000</v>
      </c>
      <c r="D536" s="7">
        <v>1000</v>
      </c>
    </row>
    <row r="537" spans="1:4" ht="18">
      <c r="A537" s="6" t="s">
        <v>459</v>
      </c>
      <c r="B537" s="18">
        <v>445000</v>
      </c>
      <c r="C537" s="7">
        <v>488000</v>
      </c>
      <c r="D537" s="7">
        <v>494000</v>
      </c>
    </row>
    <row r="538" spans="1:4" ht="18">
      <c r="A538" s="6" t="s">
        <v>460</v>
      </c>
      <c r="B538" s="18">
        <v>147983</v>
      </c>
      <c r="C538" s="7">
        <v>170000</v>
      </c>
      <c r="D538" s="7">
        <v>170000</v>
      </c>
    </row>
    <row r="539" spans="1:4" ht="18">
      <c r="A539" s="10" t="s">
        <v>461</v>
      </c>
      <c r="B539" s="10">
        <f>SUM(B540:B550)</f>
        <v>21903734</v>
      </c>
      <c r="C539" s="10">
        <f>SUM(C540:C550)</f>
        <v>26426500</v>
      </c>
      <c r="D539" s="10">
        <f>SUM(D540:D550)</f>
        <v>23610000</v>
      </c>
    </row>
    <row r="540" spans="1:4" ht="18">
      <c r="A540" s="6" t="s">
        <v>462</v>
      </c>
      <c r="B540" s="18">
        <v>17732999</v>
      </c>
      <c r="C540" s="7">
        <v>22000000</v>
      </c>
      <c r="D540" s="7">
        <v>18900000</v>
      </c>
    </row>
    <row r="541" spans="1:4" ht="18">
      <c r="A541" s="6" t="s">
        <v>463</v>
      </c>
      <c r="B541" s="18">
        <v>2792025</v>
      </c>
      <c r="C541" s="7">
        <v>2994000</v>
      </c>
      <c r="D541" s="7">
        <v>3014000</v>
      </c>
    </row>
    <row r="542" spans="1:4" ht="18">
      <c r="A542" s="6" t="s">
        <v>464</v>
      </c>
      <c r="B542" s="18">
        <v>265392</v>
      </c>
      <c r="C542" s="7">
        <v>250000</v>
      </c>
      <c r="D542" s="7">
        <v>250000</v>
      </c>
    </row>
    <row r="543" spans="1:4" ht="18">
      <c r="A543" s="6" t="s">
        <v>465</v>
      </c>
      <c r="B543" s="18">
        <v>469426</v>
      </c>
      <c r="C543" s="7">
        <v>447000</v>
      </c>
      <c r="D543" s="7">
        <v>613000</v>
      </c>
    </row>
    <row r="544" spans="1:4" ht="18">
      <c r="A544" s="6" t="s">
        <v>466</v>
      </c>
      <c r="B544" s="18">
        <v>5671</v>
      </c>
      <c r="C544" s="7">
        <v>6500</v>
      </c>
      <c r="D544" s="7">
        <v>7000</v>
      </c>
    </row>
    <row r="545" spans="1:4" ht="18">
      <c r="A545" s="6" t="s">
        <v>467</v>
      </c>
      <c r="B545" s="18">
        <v>34382</v>
      </c>
      <c r="C545" s="7">
        <v>35000</v>
      </c>
      <c r="D545" s="7">
        <v>35000</v>
      </c>
    </row>
    <row r="546" spans="1:4" ht="18">
      <c r="A546" s="6" t="s">
        <v>468</v>
      </c>
      <c r="B546" s="18">
        <v>63</v>
      </c>
      <c r="C546" s="7">
        <v>1000</v>
      </c>
      <c r="D546" s="7">
        <v>1000</v>
      </c>
    </row>
    <row r="547" spans="1:4" ht="18">
      <c r="A547" s="6" t="s">
        <v>469</v>
      </c>
      <c r="B547" s="18">
        <v>447006</v>
      </c>
      <c r="C547" s="7">
        <v>428000</v>
      </c>
      <c r="D547" s="7">
        <v>440000</v>
      </c>
    </row>
    <row r="548" spans="1:4" ht="18">
      <c r="A548" s="6" t="s">
        <v>470</v>
      </c>
      <c r="B548" s="18">
        <v>156770</v>
      </c>
      <c r="C548" s="7">
        <v>170000</v>
      </c>
      <c r="D548" s="7">
        <v>170000</v>
      </c>
    </row>
    <row r="549" spans="1:4" ht="18">
      <c r="A549" s="6" t="s">
        <v>713</v>
      </c>
      <c r="B549" s="18">
        <v>0</v>
      </c>
      <c r="C549" s="7">
        <v>0</v>
      </c>
      <c r="D549" s="7">
        <v>180000</v>
      </c>
    </row>
    <row r="550" spans="1:4" ht="18">
      <c r="A550" s="6" t="s">
        <v>471</v>
      </c>
      <c r="B550" s="18">
        <v>0</v>
      </c>
      <c r="C550" s="7">
        <v>95000</v>
      </c>
      <c r="D550" s="7">
        <v>0</v>
      </c>
    </row>
    <row r="551" spans="1:4" ht="18">
      <c r="A551" s="10" t="s">
        <v>472</v>
      </c>
      <c r="B551" s="10">
        <f>B552+B556+B563+B565+B592+B602</f>
        <v>27604262</v>
      </c>
      <c r="C551" s="10">
        <f>C552+C556+C563+C565+C592+C602</f>
        <v>29602000</v>
      </c>
      <c r="D551" s="10">
        <f>D552+D556+D563+D565+D592+D602</f>
        <v>29526000</v>
      </c>
    </row>
    <row r="552" spans="1:4" ht="18">
      <c r="A552" s="10" t="s">
        <v>473</v>
      </c>
      <c r="B552" s="10">
        <f>SUM(B553:B555)</f>
        <v>4494805</v>
      </c>
      <c r="C552" s="10">
        <f>SUM(C553:C555)</f>
        <v>4010000</v>
      </c>
      <c r="D552" s="10">
        <f>SUM(D553:D555)</f>
        <v>3770000</v>
      </c>
    </row>
    <row r="553" spans="1:4" ht="18">
      <c r="A553" s="6" t="s">
        <v>474</v>
      </c>
      <c r="B553" s="18">
        <v>208257</v>
      </c>
      <c r="C553" s="7">
        <v>120000</v>
      </c>
      <c r="D553" s="7">
        <v>120000</v>
      </c>
    </row>
    <row r="554" spans="1:4" ht="18">
      <c r="A554" s="6" t="s">
        <v>475</v>
      </c>
      <c r="B554" s="18">
        <v>4005210</v>
      </c>
      <c r="C554" s="7">
        <v>3500000</v>
      </c>
      <c r="D554" s="7">
        <v>3200000</v>
      </c>
    </row>
    <row r="555" spans="1:4" ht="18">
      <c r="A555" s="6" t="s">
        <v>476</v>
      </c>
      <c r="B555" s="18">
        <v>281338</v>
      </c>
      <c r="C555" s="7">
        <v>390000</v>
      </c>
      <c r="D555" s="7">
        <v>450000</v>
      </c>
    </row>
    <row r="556" spans="1:4" ht="18">
      <c r="A556" s="10" t="s">
        <v>477</v>
      </c>
      <c r="B556" s="10">
        <f>SUM(B557:B562)</f>
        <v>2998195</v>
      </c>
      <c r="C556" s="10">
        <f>SUM(C557:C562)</f>
        <v>3411000</v>
      </c>
      <c r="D556" s="10">
        <f>SUM(D557:D562)</f>
        <v>3455000</v>
      </c>
    </row>
    <row r="557" spans="1:4" ht="18">
      <c r="A557" s="6" t="s">
        <v>478</v>
      </c>
      <c r="B557" s="18">
        <v>2883089</v>
      </c>
      <c r="C557" s="7">
        <v>3148000</v>
      </c>
      <c r="D557" s="7">
        <v>3270000</v>
      </c>
    </row>
    <row r="558" spans="1:4" ht="18">
      <c r="A558" s="6" t="s">
        <v>479</v>
      </c>
      <c r="B558" s="18">
        <v>33000</v>
      </c>
      <c r="C558" s="7">
        <v>38000</v>
      </c>
      <c r="D558" s="7">
        <v>35000</v>
      </c>
    </row>
    <row r="559" spans="1:4" ht="18">
      <c r="A559" s="6" t="s">
        <v>480</v>
      </c>
      <c r="B559" s="18">
        <v>13219</v>
      </c>
      <c r="C559" s="7">
        <v>50000</v>
      </c>
      <c r="D559" s="7">
        <v>20000</v>
      </c>
    </row>
    <row r="560" spans="1:4" ht="18">
      <c r="A560" s="6" t="s">
        <v>647</v>
      </c>
      <c r="B560" s="18">
        <v>68887</v>
      </c>
      <c r="C560" s="7">
        <v>110000</v>
      </c>
      <c r="D560" s="7">
        <v>100000</v>
      </c>
    </row>
    <row r="561" spans="1:4" ht="18">
      <c r="A561" s="6" t="s">
        <v>648</v>
      </c>
      <c r="B561" s="18">
        <v>0</v>
      </c>
      <c r="C561" s="7">
        <v>50000</v>
      </c>
      <c r="D561" s="7">
        <v>30000</v>
      </c>
    </row>
    <row r="562" spans="1:4" ht="18">
      <c r="A562" s="6" t="s">
        <v>481</v>
      </c>
      <c r="B562" s="18">
        <v>0</v>
      </c>
      <c r="C562" s="7">
        <v>15000</v>
      </c>
      <c r="D562" s="7">
        <v>0</v>
      </c>
    </row>
    <row r="563" spans="1:4" ht="18">
      <c r="A563" s="10" t="s">
        <v>482</v>
      </c>
      <c r="B563" s="10">
        <f>SUM(B564)</f>
        <v>453397</v>
      </c>
      <c r="C563" s="10">
        <f>SUM(C564)</f>
        <v>550000</v>
      </c>
      <c r="D563" s="10">
        <f>SUM(D564)</f>
        <v>550000</v>
      </c>
    </row>
    <row r="564" spans="1:4" ht="18">
      <c r="A564" s="6" t="s">
        <v>483</v>
      </c>
      <c r="B564" s="18">
        <v>453397</v>
      </c>
      <c r="C564" s="7">
        <v>550000</v>
      </c>
      <c r="D564" s="7">
        <v>550000</v>
      </c>
    </row>
    <row r="565" spans="1:4" ht="18">
      <c r="A565" s="10" t="s">
        <v>484</v>
      </c>
      <c r="B565" s="10">
        <f>B566+B568+B574+B580+B582+B587</f>
        <v>2968557</v>
      </c>
      <c r="C565" s="10">
        <f>C566+C568+C574+C580+C582+C587</f>
        <v>4531000</v>
      </c>
      <c r="D565" s="10">
        <f>D566+D568+D574+D580+D582+D587</f>
        <v>5954000</v>
      </c>
    </row>
    <row r="566" spans="1:4" ht="18">
      <c r="A566" s="10" t="s">
        <v>485</v>
      </c>
      <c r="B566" s="10">
        <f>SUM(B567:B567)</f>
        <v>0</v>
      </c>
      <c r="C566" s="10">
        <f>SUM(C567:C567)</f>
        <v>80000</v>
      </c>
      <c r="D566" s="10">
        <f>SUM(D567:D567)</f>
        <v>0</v>
      </c>
    </row>
    <row r="567" spans="1:4" ht="18">
      <c r="A567" s="6" t="s">
        <v>649</v>
      </c>
      <c r="B567" s="18">
        <v>0</v>
      </c>
      <c r="C567" s="7">
        <v>80000</v>
      </c>
      <c r="D567" s="7">
        <v>0</v>
      </c>
    </row>
    <row r="568" spans="1:4" ht="18">
      <c r="A568" s="10" t="s">
        <v>486</v>
      </c>
      <c r="B568" s="10">
        <f>SUM(B569:B573)</f>
        <v>1612086</v>
      </c>
      <c r="C568" s="10">
        <f>SUM(C569:C573)</f>
        <v>1769000</v>
      </c>
      <c r="D568" s="10">
        <f>SUM(D569:D573)</f>
        <v>1762000</v>
      </c>
    </row>
    <row r="569" spans="1:4" ht="18">
      <c r="A569" s="6" t="s">
        <v>487</v>
      </c>
      <c r="B569" s="18">
        <v>477117</v>
      </c>
      <c r="C569" s="7">
        <v>506000</v>
      </c>
      <c r="D569" s="7">
        <v>440000</v>
      </c>
    </row>
    <row r="570" spans="1:4" ht="18">
      <c r="A570" s="6" t="s">
        <v>488</v>
      </c>
      <c r="B570" s="18">
        <v>30415</v>
      </c>
      <c r="C570" s="7">
        <v>45000</v>
      </c>
      <c r="D570" s="7">
        <v>53000</v>
      </c>
    </row>
    <row r="571" spans="1:4" ht="18">
      <c r="A571" s="6" t="s">
        <v>489</v>
      </c>
      <c r="B571" s="18">
        <v>12669</v>
      </c>
      <c r="C571" s="7">
        <v>18000</v>
      </c>
      <c r="D571" s="7">
        <v>19000</v>
      </c>
    </row>
    <row r="572" spans="1:4" ht="18">
      <c r="A572" s="6" t="s">
        <v>490</v>
      </c>
      <c r="B572" s="18">
        <v>1091885</v>
      </c>
      <c r="C572" s="7">
        <v>1200000</v>
      </c>
      <c r="D572" s="7">
        <v>1100000</v>
      </c>
    </row>
    <row r="573" spans="1:4" ht="18">
      <c r="A573" s="6" t="s">
        <v>714</v>
      </c>
      <c r="B573" s="13"/>
      <c r="C573" s="7"/>
      <c r="D573" s="7">
        <v>150000</v>
      </c>
    </row>
    <row r="574" spans="1:4" ht="18">
      <c r="A574" s="10" t="s">
        <v>491</v>
      </c>
      <c r="B574" s="10">
        <f>SUM(B575:B579)</f>
        <v>279103</v>
      </c>
      <c r="C574" s="10">
        <f>SUM(C575:C579)</f>
        <v>382000</v>
      </c>
      <c r="D574" s="10">
        <f>SUM(D575:D579)</f>
        <v>314000</v>
      </c>
    </row>
    <row r="575" spans="1:4" ht="18">
      <c r="A575" s="6" t="s">
        <v>492</v>
      </c>
      <c r="B575" s="18">
        <v>11660</v>
      </c>
      <c r="C575" s="7">
        <v>12000</v>
      </c>
      <c r="D575" s="7">
        <v>12000</v>
      </c>
    </row>
    <row r="576" spans="1:4" ht="18">
      <c r="A576" s="6" t="s">
        <v>493</v>
      </c>
      <c r="B576" s="18">
        <v>175168</v>
      </c>
      <c r="C576" s="7">
        <v>220000</v>
      </c>
      <c r="D576" s="7">
        <v>200000</v>
      </c>
    </row>
    <row r="577" spans="1:4" ht="18">
      <c r="A577" s="6" t="s">
        <v>494</v>
      </c>
      <c r="B577" s="18">
        <v>49813</v>
      </c>
      <c r="C577" s="7">
        <v>55000</v>
      </c>
      <c r="D577" s="7">
        <v>42000</v>
      </c>
    </row>
    <row r="578" spans="1:4" ht="18">
      <c r="A578" s="6" t="s">
        <v>495</v>
      </c>
      <c r="B578" s="18">
        <v>11684</v>
      </c>
      <c r="C578" s="7">
        <v>15000</v>
      </c>
      <c r="D578" s="7">
        <v>15000</v>
      </c>
    </row>
    <row r="579" spans="1:4" ht="18">
      <c r="A579" s="6" t="s">
        <v>496</v>
      </c>
      <c r="B579" s="18">
        <v>30778</v>
      </c>
      <c r="C579" s="7">
        <v>80000</v>
      </c>
      <c r="D579" s="7">
        <v>45000</v>
      </c>
    </row>
    <row r="580" spans="1:4" ht="18">
      <c r="A580" s="10" t="s">
        <v>497</v>
      </c>
      <c r="B580" s="10">
        <f>SUM(B581)</f>
        <v>1026</v>
      </c>
      <c r="C580" s="10">
        <f>SUM(C581)</f>
        <v>15000</v>
      </c>
      <c r="D580" s="10">
        <f>SUM(D581)</f>
        <v>15000</v>
      </c>
    </row>
    <row r="581" spans="1:4" ht="18">
      <c r="A581" s="6" t="s">
        <v>498</v>
      </c>
      <c r="B581" s="18">
        <v>1026</v>
      </c>
      <c r="C581" s="7">
        <v>15000</v>
      </c>
      <c r="D581" s="7">
        <v>15000</v>
      </c>
    </row>
    <row r="582" spans="1:4" ht="18">
      <c r="A582" s="10" t="s">
        <v>499</v>
      </c>
      <c r="B582" s="11">
        <f>SUM(B583:B586)</f>
        <v>1076342</v>
      </c>
      <c r="C582" s="11">
        <f>SUM(C583:C586)</f>
        <v>1230000</v>
      </c>
      <c r="D582" s="11">
        <f>SUM(D583:D586)</f>
        <v>1267000</v>
      </c>
    </row>
    <row r="583" spans="1:4" ht="18">
      <c r="A583" s="6" t="s">
        <v>500</v>
      </c>
      <c r="B583" s="18">
        <v>89999</v>
      </c>
      <c r="C583" s="7">
        <v>90000</v>
      </c>
      <c r="D583" s="7">
        <v>90000</v>
      </c>
    </row>
    <row r="584" spans="1:4" ht="18">
      <c r="A584" s="6" t="s">
        <v>501</v>
      </c>
      <c r="B584" s="18">
        <v>366962</v>
      </c>
      <c r="C584" s="7">
        <v>460000</v>
      </c>
      <c r="D584" s="7">
        <v>477000</v>
      </c>
    </row>
    <row r="585" spans="1:4" ht="18">
      <c r="A585" s="6" t="s">
        <v>502</v>
      </c>
      <c r="B585" s="18">
        <v>313866</v>
      </c>
      <c r="C585" s="7">
        <v>320000</v>
      </c>
      <c r="D585" s="7">
        <v>380000</v>
      </c>
    </row>
    <row r="586" spans="1:4" ht="18">
      <c r="A586" s="6" t="s">
        <v>503</v>
      </c>
      <c r="B586" s="18">
        <v>305515</v>
      </c>
      <c r="C586" s="7">
        <v>360000</v>
      </c>
      <c r="D586" s="7">
        <v>320000</v>
      </c>
    </row>
    <row r="587" spans="1:4" ht="18">
      <c r="A587" s="10" t="s">
        <v>715</v>
      </c>
      <c r="B587" s="11">
        <f>SUM(B588:B591)</f>
        <v>0</v>
      </c>
      <c r="C587" s="11">
        <f>SUM(C588:C591)</f>
        <v>1055000</v>
      </c>
      <c r="D587" s="11">
        <f>SUM(D588:D591)</f>
        <v>2596000</v>
      </c>
    </row>
    <row r="588" spans="1:4" ht="18">
      <c r="A588" s="6" t="s">
        <v>504</v>
      </c>
      <c r="B588" s="18">
        <v>0</v>
      </c>
      <c r="C588" s="7">
        <v>704000</v>
      </c>
      <c r="D588" s="7">
        <v>2376000</v>
      </c>
    </row>
    <row r="589" spans="1:4" ht="18">
      <c r="A589" s="6" t="s">
        <v>505</v>
      </c>
      <c r="B589" s="18">
        <v>0</v>
      </c>
      <c r="C589" s="7">
        <v>263000</v>
      </c>
      <c r="D589" s="7">
        <v>20000</v>
      </c>
    </row>
    <row r="590" spans="1:4" ht="18">
      <c r="A590" s="6" t="s">
        <v>506</v>
      </c>
      <c r="B590" s="18">
        <v>0</v>
      </c>
      <c r="C590" s="7">
        <v>14000</v>
      </c>
      <c r="D590" s="7">
        <v>30000</v>
      </c>
    </row>
    <row r="591" spans="1:4" ht="18">
      <c r="A591" s="6" t="s">
        <v>507</v>
      </c>
      <c r="B591" s="18">
        <v>0</v>
      </c>
      <c r="C591" s="7">
        <v>74000</v>
      </c>
      <c r="D591" s="7">
        <v>170000</v>
      </c>
    </row>
    <row r="592" spans="1:4" ht="18">
      <c r="A592" s="10" t="s">
        <v>508</v>
      </c>
      <c r="B592" s="10">
        <f>SUM(B593:B601)</f>
        <v>12151309</v>
      </c>
      <c r="C592" s="10">
        <f>SUM(C593:C601)</f>
        <v>11840000</v>
      </c>
      <c r="D592" s="10">
        <f>SUM(D593:D601)</f>
        <v>11526000</v>
      </c>
    </row>
    <row r="593" spans="1:4" ht="18">
      <c r="A593" s="6" t="s">
        <v>509</v>
      </c>
      <c r="B593" s="18">
        <v>1315465</v>
      </c>
      <c r="C593" s="7">
        <v>1350000</v>
      </c>
      <c r="D593" s="7">
        <v>1500000</v>
      </c>
    </row>
    <row r="594" spans="1:4" ht="18">
      <c r="A594" s="6" t="s">
        <v>510</v>
      </c>
      <c r="B594" s="18">
        <v>7535561</v>
      </c>
      <c r="C594" s="7">
        <v>7000000</v>
      </c>
      <c r="D594" s="7">
        <v>6800000</v>
      </c>
    </row>
    <row r="595" spans="1:4" ht="18">
      <c r="A595" s="6" t="s">
        <v>511</v>
      </c>
      <c r="B595" s="18">
        <v>1575474</v>
      </c>
      <c r="C595" s="7">
        <f>251000+2077000</f>
        <v>2328000</v>
      </c>
      <c r="D595" s="7">
        <v>1900000</v>
      </c>
    </row>
    <row r="596" spans="1:4" ht="18">
      <c r="A596" s="6" t="s">
        <v>512</v>
      </c>
      <c r="B596" s="18">
        <v>180617</v>
      </c>
      <c r="C596" s="7">
        <v>230000</v>
      </c>
      <c r="D596" s="7">
        <v>160000</v>
      </c>
    </row>
    <row r="597" spans="1:4" ht="18">
      <c r="A597" s="6" t="s">
        <v>513</v>
      </c>
      <c r="B597" s="18">
        <v>205623</v>
      </c>
      <c r="C597" s="7">
        <v>180000</v>
      </c>
      <c r="D597" s="7">
        <v>285000</v>
      </c>
    </row>
    <row r="598" spans="1:4" ht="18">
      <c r="A598" s="6" t="s">
        <v>514</v>
      </c>
      <c r="B598" s="18">
        <v>197005</v>
      </c>
      <c r="C598" s="7">
        <v>0</v>
      </c>
      <c r="D598" s="7">
        <v>0</v>
      </c>
    </row>
    <row r="599" spans="1:4" ht="18">
      <c r="A599" s="6" t="s">
        <v>515</v>
      </c>
      <c r="B599" s="18">
        <v>198288</v>
      </c>
      <c r="C599" s="7">
        <v>0</v>
      </c>
      <c r="D599" s="7">
        <v>0</v>
      </c>
    </row>
    <row r="600" spans="1:4" ht="18">
      <c r="A600" s="6" t="s">
        <v>516</v>
      </c>
      <c r="B600" s="18">
        <v>0</v>
      </c>
      <c r="C600" s="7">
        <v>50000</v>
      </c>
      <c r="D600" s="7">
        <v>25000</v>
      </c>
    </row>
    <row r="601" spans="1:4" ht="18">
      <c r="A601" s="6" t="s">
        <v>517</v>
      </c>
      <c r="B601" s="18">
        <v>943276</v>
      </c>
      <c r="C601" s="7">
        <v>702000</v>
      </c>
      <c r="D601" s="7">
        <v>856000</v>
      </c>
    </row>
    <row r="602" spans="1:4" ht="18">
      <c r="A602" s="10" t="s">
        <v>518</v>
      </c>
      <c r="B602" s="10">
        <f>SUM(B603:B614)</f>
        <v>4537999</v>
      </c>
      <c r="C602" s="10">
        <f>SUM(C603:C614)</f>
        <v>5260000</v>
      </c>
      <c r="D602" s="10">
        <f>SUM(D603:D614)</f>
        <v>4271000</v>
      </c>
    </row>
    <row r="603" spans="1:4" ht="18">
      <c r="A603" s="6" t="s">
        <v>519</v>
      </c>
      <c r="B603" s="18">
        <v>411903</v>
      </c>
      <c r="C603" s="7">
        <v>570000</v>
      </c>
      <c r="D603" s="7">
        <v>530000</v>
      </c>
    </row>
    <row r="604" spans="1:4" ht="18">
      <c r="A604" s="6" t="s">
        <v>520</v>
      </c>
      <c r="B604" s="18">
        <v>74433</v>
      </c>
      <c r="C604" s="7">
        <v>100000</v>
      </c>
      <c r="D604" s="7">
        <v>124000</v>
      </c>
    </row>
    <row r="605" spans="1:4" ht="18">
      <c r="A605" s="6" t="s">
        <v>521</v>
      </c>
      <c r="B605" s="18">
        <v>1181985</v>
      </c>
      <c r="C605" s="7">
        <v>1080000</v>
      </c>
      <c r="D605" s="7">
        <v>1080000</v>
      </c>
    </row>
    <row r="606" spans="1:4" ht="18">
      <c r="A606" s="6" t="s">
        <v>522</v>
      </c>
      <c r="B606" s="18">
        <v>71389</v>
      </c>
      <c r="C606" s="7">
        <v>80000</v>
      </c>
      <c r="D606" s="7">
        <v>125000</v>
      </c>
    </row>
    <row r="607" spans="1:4" ht="18">
      <c r="A607" s="6" t="s">
        <v>523</v>
      </c>
      <c r="B607" s="18">
        <v>976963</v>
      </c>
      <c r="C607" s="7">
        <v>1500000</v>
      </c>
      <c r="D607" s="7">
        <v>1000000</v>
      </c>
    </row>
    <row r="608" spans="1:4" ht="18">
      <c r="A608" s="6" t="s">
        <v>524</v>
      </c>
      <c r="B608" s="18">
        <v>125279</v>
      </c>
      <c r="C608" s="7">
        <v>90000</v>
      </c>
      <c r="D608" s="7">
        <v>0</v>
      </c>
    </row>
    <row r="609" spans="1:4" ht="18">
      <c r="A609" s="6" t="s">
        <v>525</v>
      </c>
      <c r="B609" s="18">
        <v>104192</v>
      </c>
      <c r="C609" s="7">
        <v>0</v>
      </c>
      <c r="D609" s="7">
        <v>0</v>
      </c>
    </row>
    <row r="610" spans="1:4" ht="18">
      <c r="A610" s="6" t="s">
        <v>634</v>
      </c>
      <c r="B610" s="18">
        <v>0</v>
      </c>
      <c r="C610" s="7">
        <v>0</v>
      </c>
      <c r="D610" s="7">
        <v>0</v>
      </c>
    </row>
    <row r="611" spans="1:4" ht="18">
      <c r="A611" s="6" t="s">
        <v>526</v>
      </c>
      <c r="B611" s="18">
        <v>1039991</v>
      </c>
      <c r="C611" s="7">
        <v>1100000</v>
      </c>
      <c r="D611" s="7">
        <v>1022000</v>
      </c>
    </row>
    <row r="612" spans="1:4" ht="18">
      <c r="A612" s="6" t="s">
        <v>527</v>
      </c>
      <c r="B612" s="18">
        <v>507921</v>
      </c>
      <c r="C612" s="7">
        <v>600000</v>
      </c>
      <c r="D612" s="7">
        <v>360000</v>
      </c>
    </row>
    <row r="613" spans="1:4" ht="18">
      <c r="A613" s="6" t="s">
        <v>528</v>
      </c>
      <c r="B613" s="18">
        <v>14040</v>
      </c>
      <c r="C613" s="7">
        <v>40000</v>
      </c>
      <c r="D613" s="7">
        <v>0</v>
      </c>
    </row>
    <row r="614" spans="1:4" ht="18">
      <c r="A614" s="6" t="s">
        <v>529</v>
      </c>
      <c r="B614" s="18">
        <v>29903</v>
      </c>
      <c r="C614" s="7">
        <v>100000</v>
      </c>
      <c r="D614" s="7">
        <v>30000</v>
      </c>
    </row>
    <row r="615" spans="1:4" ht="20.25">
      <c r="A615" s="4" t="s">
        <v>530</v>
      </c>
      <c r="B615" s="4">
        <f>B616+B627+B633+B636+B648+B655</f>
        <v>36849088</v>
      </c>
      <c r="C615" s="4">
        <f>C616+C627+C633+C636+C648+C655</f>
        <v>36884000</v>
      </c>
      <c r="D615" s="4">
        <f>D616+D627+D633+D636+D648+D655</f>
        <v>37183000</v>
      </c>
    </row>
    <row r="616" spans="1:4" ht="18">
      <c r="A616" s="10" t="s">
        <v>531</v>
      </c>
      <c r="B616" s="10">
        <f>SUM(B617:B626)</f>
        <v>6576042</v>
      </c>
      <c r="C616" s="10">
        <f>SUM(C617:C626)</f>
        <v>5815000</v>
      </c>
      <c r="D616" s="10">
        <f>SUM(D617:D626)</f>
        <v>5916500</v>
      </c>
    </row>
    <row r="617" spans="1:4" ht="18">
      <c r="A617" s="6" t="s">
        <v>532</v>
      </c>
      <c r="B617" s="18">
        <v>1467503</v>
      </c>
      <c r="C617" s="7">
        <v>1133000</v>
      </c>
      <c r="D617" s="7">
        <v>1234000</v>
      </c>
    </row>
    <row r="618" spans="1:4" ht="18">
      <c r="A618" s="6" t="s">
        <v>533</v>
      </c>
      <c r="B618" s="18">
        <v>12801</v>
      </c>
      <c r="C618" s="7">
        <v>15000</v>
      </c>
      <c r="D618" s="7">
        <v>16000</v>
      </c>
    </row>
    <row r="619" spans="1:4" ht="18">
      <c r="A619" s="6" t="s">
        <v>534</v>
      </c>
      <c r="B619" s="18">
        <v>34382</v>
      </c>
      <c r="C619" s="7">
        <v>36000</v>
      </c>
      <c r="D619" s="7">
        <v>36000</v>
      </c>
    </row>
    <row r="620" spans="1:4" ht="18">
      <c r="A620" s="6" t="s">
        <v>535</v>
      </c>
      <c r="B620" s="18">
        <v>117</v>
      </c>
      <c r="C620" s="7">
        <v>1000</v>
      </c>
      <c r="D620" s="7">
        <v>500</v>
      </c>
    </row>
    <row r="621" spans="1:4" ht="18">
      <c r="A621" s="6" t="s">
        <v>536</v>
      </c>
      <c r="B621" s="18">
        <v>3393899</v>
      </c>
      <c r="C621" s="7">
        <v>3480000</v>
      </c>
      <c r="D621" s="7">
        <v>3480000</v>
      </c>
    </row>
    <row r="622" spans="1:4" ht="18">
      <c r="A622" s="6" t="s">
        <v>653</v>
      </c>
      <c r="B622" s="18">
        <v>0</v>
      </c>
      <c r="C622" s="7">
        <v>120000</v>
      </c>
      <c r="D622" s="7">
        <v>100000</v>
      </c>
    </row>
    <row r="623" spans="1:4" ht="18">
      <c r="A623" s="6" t="s">
        <v>537</v>
      </c>
      <c r="B623" s="18">
        <v>463777</v>
      </c>
      <c r="C623" s="7">
        <v>465000</v>
      </c>
      <c r="D623" s="7">
        <v>470000</v>
      </c>
    </row>
    <row r="624" spans="1:4" ht="18">
      <c r="A624" s="6" t="s">
        <v>538</v>
      </c>
      <c r="B624" s="18">
        <v>9000</v>
      </c>
      <c r="C624" s="7">
        <v>15000</v>
      </c>
      <c r="D624" s="7">
        <v>30000</v>
      </c>
    </row>
    <row r="625" spans="1:4" ht="18">
      <c r="A625" s="6" t="s">
        <v>539</v>
      </c>
      <c r="B625" s="18">
        <v>740000</v>
      </c>
      <c r="C625" s="7">
        <v>0</v>
      </c>
      <c r="D625" s="7">
        <v>0</v>
      </c>
    </row>
    <row r="626" spans="1:4" ht="18">
      <c r="A626" s="6" t="s">
        <v>540</v>
      </c>
      <c r="B626" s="18">
        <v>454563</v>
      </c>
      <c r="C626" s="7">
        <v>550000</v>
      </c>
      <c r="D626" s="7">
        <v>550000</v>
      </c>
    </row>
    <row r="627" spans="1:4" ht="18">
      <c r="A627" s="10" t="s">
        <v>541</v>
      </c>
      <c r="B627" s="10">
        <f>SUM(B628:B632)</f>
        <v>2569480</v>
      </c>
      <c r="C627" s="10">
        <f>SUM(C628:C632)</f>
        <v>2720000</v>
      </c>
      <c r="D627" s="10">
        <f>SUM(D628:D632)</f>
        <v>2786000</v>
      </c>
    </row>
    <row r="628" spans="1:4" ht="18">
      <c r="A628" s="6" t="s">
        <v>542</v>
      </c>
      <c r="B628" s="18">
        <v>1771768</v>
      </c>
      <c r="C628" s="7">
        <v>1965000</v>
      </c>
      <c r="D628" s="7">
        <v>2156000</v>
      </c>
    </row>
    <row r="629" spans="1:4" ht="18">
      <c r="A629" s="6" t="s">
        <v>543</v>
      </c>
      <c r="B629" s="18">
        <v>424662</v>
      </c>
      <c r="C629" s="7">
        <v>530000</v>
      </c>
      <c r="D629" s="7">
        <v>450000</v>
      </c>
    </row>
    <row r="630" spans="1:4" ht="18">
      <c r="A630" s="6" t="s">
        <v>544</v>
      </c>
      <c r="B630" s="18">
        <v>75157</v>
      </c>
      <c r="C630" s="7">
        <v>0</v>
      </c>
      <c r="D630" s="7">
        <v>0</v>
      </c>
    </row>
    <row r="631" spans="1:4" ht="18">
      <c r="A631" s="6" t="s">
        <v>545</v>
      </c>
      <c r="B631" s="18">
        <v>36071</v>
      </c>
      <c r="C631" s="7">
        <v>75000</v>
      </c>
      <c r="D631" s="7">
        <v>60000</v>
      </c>
    </row>
    <row r="632" spans="1:4" ht="18">
      <c r="A632" s="6" t="s">
        <v>546</v>
      </c>
      <c r="B632" s="18">
        <v>261822</v>
      </c>
      <c r="C632" s="7">
        <v>150000</v>
      </c>
      <c r="D632" s="7">
        <v>120000</v>
      </c>
    </row>
    <row r="633" spans="1:4" ht="18">
      <c r="A633" s="10" t="s">
        <v>547</v>
      </c>
      <c r="B633" s="10">
        <f>SUM(B634:B635)</f>
        <v>5466490</v>
      </c>
      <c r="C633" s="10">
        <f>SUM(C634:C635)</f>
        <v>5549000</v>
      </c>
      <c r="D633" s="10">
        <f>SUM(D634:D635)</f>
        <v>5550000</v>
      </c>
    </row>
    <row r="634" spans="1:4" ht="18">
      <c r="A634" s="6" t="s">
        <v>548</v>
      </c>
      <c r="B634" s="18">
        <v>66490</v>
      </c>
      <c r="C634" s="7">
        <v>69000</v>
      </c>
      <c r="D634" s="7">
        <v>70000</v>
      </c>
    </row>
    <row r="635" spans="1:4" ht="18">
      <c r="A635" s="6" t="s">
        <v>549</v>
      </c>
      <c r="B635" s="18">
        <v>5400000</v>
      </c>
      <c r="C635" s="7">
        <v>5480000</v>
      </c>
      <c r="D635" s="7">
        <v>5480000</v>
      </c>
    </row>
    <row r="636" spans="1:4" ht="18">
      <c r="A636" s="10" t="s">
        <v>550</v>
      </c>
      <c r="B636" s="10">
        <f>SUM(B637:B647)</f>
        <v>3971655</v>
      </c>
      <c r="C636" s="10">
        <f>SUM(C637:C647)</f>
        <v>4383000</v>
      </c>
      <c r="D636" s="10">
        <f>SUM(D637:D647)</f>
        <v>3971500</v>
      </c>
    </row>
    <row r="637" spans="1:4" ht="18">
      <c r="A637" s="6" t="s">
        <v>551</v>
      </c>
      <c r="B637" s="18">
        <v>2243305</v>
      </c>
      <c r="C637" s="7">
        <v>2312000</v>
      </c>
      <c r="D637" s="7">
        <v>2463000</v>
      </c>
    </row>
    <row r="638" spans="1:4" ht="18">
      <c r="A638" s="6" t="s">
        <v>552</v>
      </c>
      <c r="B638" s="18">
        <v>344913</v>
      </c>
      <c r="C638" s="7">
        <v>371000</v>
      </c>
      <c r="D638" s="7">
        <v>337000</v>
      </c>
    </row>
    <row r="639" spans="1:4" ht="18">
      <c r="A639" s="6" t="s">
        <v>553</v>
      </c>
      <c r="B639" s="18">
        <v>15756</v>
      </c>
      <c r="C639" s="7">
        <v>18000</v>
      </c>
      <c r="D639" s="7">
        <v>15000</v>
      </c>
    </row>
    <row r="640" spans="1:4" ht="18">
      <c r="A640" s="6" t="s">
        <v>554</v>
      </c>
      <c r="B640" s="18">
        <v>6972</v>
      </c>
      <c r="C640" s="7">
        <v>6000</v>
      </c>
      <c r="D640" s="7">
        <v>3500</v>
      </c>
    </row>
    <row r="641" spans="1:4" ht="18">
      <c r="A641" s="6" t="s">
        <v>555</v>
      </c>
      <c r="B641" s="18">
        <v>16562</v>
      </c>
      <c r="C641" s="7">
        <v>12000</v>
      </c>
      <c r="D641" s="7">
        <v>0</v>
      </c>
    </row>
    <row r="642" spans="1:4" ht="18">
      <c r="A642" s="6" t="s">
        <v>556</v>
      </c>
      <c r="B642" s="18">
        <v>4463</v>
      </c>
      <c r="C642" s="7">
        <v>1000</v>
      </c>
      <c r="D642" s="7">
        <v>1000</v>
      </c>
    </row>
    <row r="643" spans="1:4" ht="18">
      <c r="A643" s="6" t="s">
        <v>557</v>
      </c>
      <c r="B643" s="18">
        <v>65082</v>
      </c>
      <c r="C643" s="7">
        <v>90000</v>
      </c>
      <c r="D643" s="7">
        <v>60000</v>
      </c>
    </row>
    <row r="644" spans="1:4" ht="18">
      <c r="A644" s="6" t="s">
        <v>558</v>
      </c>
      <c r="B644" s="18">
        <v>16304</v>
      </c>
      <c r="C644" s="7">
        <v>23000</v>
      </c>
      <c r="D644" s="7">
        <v>12000</v>
      </c>
    </row>
    <row r="645" spans="1:4" ht="18">
      <c r="A645" s="6" t="s">
        <v>559</v>
      </c>
      <c r="B645" s="18">
        <v>1171777</v>
      </c>
      <c r="C645" s="7">
        <v>1450000</v>
      </c>
      <c r="D645" s="7">
        <v>1000000</v>
      </c>
    </row>
    <row r="646" spans="1:4" ht="18">
      <c r="A646" s="6" t="s">
        <v>560</v>
      </c>
      <c r="B646" s="18">
        <v>1951</v>
      </c>
      <c r="C646" s="7">
        <v>0</v>
      </c>
      <c r="D646" s="7">
        <v>0</v>
      </c>
    </row>
    <row r="647" spans="1:4" ht="18">
      <c r="A647" s="6" t="s">
        <v>561</v>
      </c>
      <c r="B647" s="18">
        <v>84570</v>
      </c>
      <c r="C647" s="7">
        <v>100000</v>
      </c>
      <c r="D647" s="7">
        <v>80000</v>
      </c>
    </row>
    <row r="648" spans="1:4" ht="18">
      <c r="A648" s="10" t="s">
        <v>562</v>
      </c>
      <c r="B648" s="10">
        <f>SUM(B649:B654)</f>
        <v>4309954</v>
      </c>
      <c r="C648" s="10">
        <f>SUM(C649:C654)</f>
        <v>3226000</v>
      </c>
      <c r="D648" s="10">
        <f>SUM(D649:D654)</f>
        <v>3345000</v>
      </c>
    </row>
    <row r="649" spans="1:4" ht="18">
      <c r="A649" s="6" t="s">
        <v>563</v>
      </c>
      <c r="B649" s="18">
        <v>622772</v>
      </c>
      <c r="C649" s="7">
        <f>717000+240000+84000</f>
        <v>1041000</v>
      </c>
      <c r="D649" s="7">
        <v>600000</v>
      </c>
    </row>
    <row r="650" spans="1:4" ht="18">
      <c r="A650" s="6" t="s">
        <v>717</v>
      </c>
      <c r="B650" s="18">
        <v>0</v>
      </c>
      <c r="C650" s="7">
        <v>0</v>
      </c>
      <c r="D650" s="7">
        <v>950000</v>
      </c>
    </row>
    <row r="651" spans="1:4" ht="18">
      <c r="A651" s="6" t="s">
        <v>718</v>
      </c>
      <c r="B651" s="18">
        <v>164633</v>
      </c>
      <c r="C651" s="7">
        <v>180000</v>
      </c>
      <c r="D651" s="7">
        <v>190000</v>
      </c>
    </row>
    <row r="652" spans="1:4" ht="18">
      <c r="A652" s="6" t="s">
        <v>719</v>
      </c>
      <c r="B652" s="18">
        <v>2929816</v>
      </c>
      <c r="C652" s="7">
        <v>1435000</v>
      </c>
      <c r="D652" s="7">
        <v>1000000</v>
      </c>
    </row>
    <row r="653" spans="1:4" ht="18">
      <c r="A653" s="6" t="s">
        <v>564</v>
      </c>
      <c r="B653" s="18">
        <v>99551</v>
      </c>
      <c r="C653" s="7">
        <v>50000</v>
      </c>
      <c r="D653" s="7">
        <v>105000</v>
      </c>
    </row>
    <row r="654" spans="1:4" ht="18">
      <c r="A654" s="6" t="s">
        <v>565</v>
      </c>
      <c r="B654" s="18">
        <v>493182</v>
      </c>
      <c r="C654" s="7">
        <v>520000</v>
      </c>
      <c r="D654" s="7">
        <v>500000</v>
      </c>
    </row>
    <row r="655" spans="1:4" ht="18">
      <c r="A655" s="10" t="s">
        <v>566</v>
      </c>
      <c r="B655" s="10">
        <f>SUM(B656:B665)</f>
        <v>13955467</v>
      </c>
      <c r="C655" s="10">
        <f>SUM(C656:C665)</f>
        <v>15191000</v>
      </c>
      <c r="D655" s="10">
        <f>SUM(D656:D665)</f>
        <v>15614000</v>
      </c>
    </row>
    <row r="656" spans="1:4" ht="18">
      <c r="A656" s="6" t="s">
        <v>567</v>
      </c>
      <c r="B656" s="18">
        <v>414128</v>
      </c>
      <c r="C656" s="7">
        <v>433000</v>
      </c>
      <c r="D656" s="7">
        <v>451000</v>
      </c>
    </row>
    <row r="657" spans="1:4" ht="18">
      <c r="A657" s="6" t="s">
        <v>568</v>
      </c>
      <c r="B657" s="18">
        <v>18256</v>
      </c>
      <c r="C657" s="7">
        <v>25000</v>
      </c>
      <c r="D657" s="7">
        <v>16000</v>
      </c>
    </row>
    <row r="658" spans="1:4" ht="18">
      <c r="A658" s="6" t="s">
        <v>569</v>
      </c>
      <c r="B658" s="18">
        <v>34480</v>
      </c>
      <c r="C658" s="7">
        <v>32000</v>
      </c>
      <c r="D658" s="7">
        <v>36000</v>
      </c>
    </row>
    <row r="659" spans="1:4" ht="18">
      <c r="A659" s="6" t="s">
        <v>570</v>
      </c>
      <c r="B659" s="18">
        <v>0</v>
      </c>
      <c r="C659" s="7">
        <v>1000</v>
      </c>
      <c r="D659" s="7">
        <v>1000</v>
      </c>
    </row>
    <row r="660" spans="1:4" ht="18">
      <c r="A660" s="6" t="s">
        <v>571</v>
      </c>
      <c r="B660" s="18">
        <v>470903</v>
      </c>
      <c r="C660" s="7">
        <v>300000</v>
      </c>
      <c r="D660" s="7">
        <v>250000</v>
      </c>
    </row>
    <row r="661" spans="1:4" ht="18">
      <c r="A661" s="6" t="s">
        <v>572</v>
      </c>
      <c r="B661" s="18">
        <v>4383200</v>
      </c>
      <c r="C661" s="7">
        <v>4200000</v>
      </c>
      <c r="D661" s="7">
        <v>4200000</v>
      </c>
    </row>
    <row r="662" spans="1:4" ht="18">
      <c r="A662" s="6" t="s">
        <v>635</v>
      </c>
      <c r="B662" s="18">
        <v>0</v>
      </c>
      <c r="C662" s="7">
        <v>0</v>
      </c>
      <c r="D662" s="7">
        <v>0</v>
      </c>
    </row>
    <row r="663" spans="1:4" ht="18">
      <c r="A663" s="6" t="s">
        <v>573</v>
      </c>
      <c r="B663" s="18">
        <v>11500</v>
      </c>
      <c r="C663" s="7">
        <v>20000</v>
      </c>
      <c r="D663" s="7">
        <v>20000</v>
      </c>
    </row>
    <row r="664" spans="1:4" ht="18">
      <c r="A664" s="6" t="s">
        <v>574</v>
      </c>
      <c r="B664" s="18">
        <v>8423000</v>
      </c>
      <c r="C664" s="7">
        <f>9160000+500000+300000</f>
        <v>9960000</v>
      </c>
      <c r="D664" s="7">
        <v>10640000</v>
      </c>
    </row>
    <row r="665" spans="1:4" ht="18">
      <c r="A665" s="6" t="s">
        <v>575</v>
      </c>
      <c r="B665" s="18">
        <v>200000</v>
      </c>
      <c r="C665" s="7">
        <v>220000</v>
      </c>
      <c r="D665" s="7">
        <v>0</v>
      </c>
    </row>
    <row r="666" spans="1:4" ht="20.25">
      <c r="A666" s="4" t="s">
        <v>576</v>
      </c>
      <c r="B666" s="4">
        <f>SUM(B667:B668)</f>
        <v>727558</v>
      </c>
      <c r="C666" s="4">
        <f>SUM(C667:C668)</f>
        <v>880000</v>
      </c>
      <c r="D666" s="4">
        <f>SUM(D667:D668)</f>
        <v>930000</v>
      </c>
    </row>
    <row r="667" spans="1:4" ht="20.25">
      <c r="A667" s="6" t="s">
        <v>651</v>
      </c>
      <c r="B667" s="25">
        <v>0</v>
      </c>
      <c r="C667" s="7">
        <v>150000</v>
      </c>
      <c r="D667" s="7">
        <v>150000</v>
      </c>
    </row>
    <row r="668" spans="1:4" ht="18">
      <c r="A668" s="6" t="s">
        <v>577</v>
      </c>
      <c r="B668" s="18">
        <v>727558</v>
      </c>
      <c r="C668" s="7">
        <v>730000</v>
      </c>
      <c r="D668" s="7">
        <v>780000</v>
      </c>
    </row>
    <row r="669" spans="1:4" ht="20.25">
      <c r="A669" s="4" t="s">
        <v>578</v>
      </c>
      <c r="B669" s="4">
        <f>B670+B677+B682+B687+B690+B696+B701+B705</f>
        <v>35445380</v>
      </c>
      <c r="C669" s="4">
        <f>C670+C677+C682+C687+C690+C696+C701+C705</f>
        <v>36112000</v>
      </c>
      <c r="D669" s="4">
        <f>D670+D677+D682+D687+D690+D696+D701+D705</f>
        <v>36610000</v>
      </c>
    </row>
    <row r="670" spans="1:4" ht="20.25">
      <c r="A670" s="10" t="s">
        <v>579</v>
      </c>
      <c r="B670" s="4">
        <f>SUM(B671:B675)</f>
        <v>7394516</v>
      </c>
      <c r="C670" s="4">
        <f>SUM(C671:C675)</f>
        <v>7852000</v>
      </c>
      <c r="D670" s="4">
        <f>SUM(D671:D676)</f>
        <v>8350000</v>
      </c>
    </row>
    <row r="671" spans="1:4" ht="18">
      <c r="A671" s="6" t="s">
        <v>580</v>
      </c>
      <c r="B671" s="18">
        <v>7010997</v>
      </c>
      <c r="C671" s="7">
        <v>7500000</v>
      </c>
      <c r="D671" s="7">
        <v>7870000</v>
      </c>
    </row>
    <row r="672" spans="1:4" ht="18">
      <c r="A672" s="6" t="s">
        <v>581</v>
      </c>
      <c r="B672" s="18">
        <v>4313</v>
      </c>
      <c r="C672" s="7">
        <v>15000</v>
      </c>
      <c r="D672" s="7">
        <v>0</v>
      </c>
    </row>
    <row r="673" spans="1:4" ht="18">
      <c r="A673" s="6" t="s">
        <v>582</v>
      </c>
      <c r="B673" s="18">
        <v>18914</v>
      </c>
      <c r="C673" s="7">
        <v>36000</v>
      </c>
      <c r="D673" s="7">
        <v>0</v>
      </c>
    </row>
    <row r="674" spans="1:4" ht="18">
      <c r="A674" s="6" t="s">
        <v>583</v>
      </c>
      <c r="B674" s="18">
        <v>44</v>
      </c>
      <c r="C674" s="7">
        <v>1000</v>
      </c>
      <c r="D674" s="7">
        <v>0</v>
      </c>
    </row>
    <row r="675" spans="1:4" ht="18">
      <c r="A675" s="6" t="s">
        <v>584</v>
      </c>
      <c r="B675" s="18">
        <v>360248</v>
      </c>
      <c r="C675" s="7">
        <v>300000</v>
      </c>
      <c r="D675" s="7">
        <v>350000</v>
      </c>
    </row>
    <row r="676" spans="1:4" ht="18">
      <c r="A676" s="6" t="s">
        <v>720</v>
      </c>
      <c r="B676" s="13">
        <v>0</v>
      </c>
      <c r="C676" s="7">
        <v>0</v>
      </c>
      <c r="D676" s="7">
        <v>130000</v>
      </c>
    </row>
    <row r="677" spans="1:4" ht="20.25">
      <c r="A677" s="10" t="s">
        <v>585</v>
      </c>
      <c r="B677" s="4">
        <f>SUM(B678:B681)</f>
        <v>1036641</v>
      </c>
      <c r="C677" s="4">
        <f>SUM(C678:C681)</f>
        <v>1115000</v>
      </c>
      <c r="D677" s="4">
        <f>SUM(D678:D681)</f>
        <v>1195000</v>
      </c>
    </row>
    <row r="678" spans="1:4" ht="18">
      <c r="A678" s="6" t="s">
        <v>586</v>
      </c>
      <c r="B678" s="18">
        <v>344000</v>
      </c>
      <c r="C678" s="7">
        <v>335000</v>
      </c>
      <c r="D678" s="7">
        <v>335000</v>
      </c>
    </row>
    <row r="679" spans="1:4" ht="18">
      <c r="A679" s="6" t="s">
        <v>587</v>
      </c>
      <c r="B679" s="18">
        <v>301727</v>
      </c>
      <c r="C679" s="7">
        <v>350000</v>
      </c>
      <c r="D679" s="7">
        <v>350000</v>
      </c>
    </row>
    <row r="680" spans="1:4" ht="18">
      <c r="A680" s="6" t="s">
        <v>588</v>
      </c>
      <c r="B680" s="18">
        <v>332453</v>
      </c>
      <c r="C680" s="7">
        <v>320000</v>
      </c>
      <c r="D680" s="7">
        <v>360000</v>
      </c>
    </row>
    <row r="681" spans="1:4" ht="18">
      <c r="A681" s="6" t="s">
        <v>589</v>
      </c>
      <c r="B681" s="18">
        <v>58461</v>
      </c>
      <c r="C681" s="7">
        <v>110000</v>
      </c>
      <c r="D681" s="7">
        <v>150000</v>
      </c>
    </row>
    <row r="682" spans="1:4" ht="20.25">
      <c r="A682" s="10" t="s">
        <v>590</v>
      </c>
      <c r="B682" s="4">
        <f>SUM(B683:B686)</f>
        <v>4378516</v>
      </c>
      <c r="C682" s="4">
        <f>SUM(C683:C686)</f>
        <v>4450000</v>
      </c>
      <c r="D682" s="4">
        <f>SUM(D683:D686)</f>
        <v>3890000</v>
      </c>
    </row>
    <row r="683" spans="1:4" ht="18">
      <c r="A683" s="6" t="s">
        <v>637</v>
      </c>
      <c r="B683" s="18">
        <v>1282953</v>
      </c>
      <c r="C683" s="7">
        <v>1300000</v>
      </c>
      <c r="D683" s="7">
        <v>1300000</v>
      </c>
    </row>
    <row r="684" spans="1:4" ht="18">
      <c r="A684" s="6" t="s">
        <v>591</v>
      </c>
      <c r="B684" s="18">
        <v>1941404</v>
      </c>
      <c r="C684" s="7">
        <v>1800000</v>
      </c>
      <c r="D684" s="7">
        <v>1440000</v>
      </c>
    </row>
    <row r="685" spans="1:4" ht="18">
      <c r="A685" s="6" t="s">
        <v>592</v>
      </c>
      <c r="B685" s="18">
        <v>0</v>
      </c>
      <c r="C685" s="7">
        <v>200000</v>
      </c>
      <c r="D685" s="7">
        <v>0</v>
      </c>
    </row>
    <row r="686" spans="1:4" ht="18">
      <c r="A686" s="6" t="s">
        <v>593</v>
      </c>
      <c r="B686" s="18">
        <v>1154159</v>
      </c>
      <c r="C686" s="7">
        <v>1150000</v>
      </c>
      <c r="D686" s="7">
        <v>1150000</v>
      </c>
    </row>
    <row r="687" spans="1:4" ht="20.25">
      <c r="A687" s="10" t="s">
        <v>594</v>
      </c>
      <c r="B687" s="4">
        <f>SUM(B688:B689)</f>
        <v>1934990</v>
      </c>
      <c r="C687" s="4">
        <f>SUM(C688:C689)</f>
        <v>2050000</v>
      </c>
      <c r="D687" s="4">
        <f>SUM(D688:D689)</f>
        <v>1950000</v>
      </c>
    </row>
    <row r="688" spans="1:4" ht="18">
      <c r="A688" s="6" t="s">
        <v>595</v>
      </c>
      <c r="B688" s="18">
        <v>785878</v>
      </c>
      <c r="C688" s="7">
        <v>1000000</v>
      </c>
      <c r="D688" s="7">
        <v>750000</v>
      </c>
    </row>
    <row r="689" spans="1:4" ht="18">
      <c r="A689" s="6" t="s">
        <v>596</v>
      </c>
      <c r="B689" s="18">
        <v>1149112</v>
      </c>
      <c r="C689" s="7">
        <v>1050000</v>
      </c>
      <c r="D689" s="7">
        <v>1200000</v>
      </c>
    </row>
    <row r="690" spans="1:4" ht="20.25">
      <c r="A690" s="10" t="s">
        <v>597</v>
      </c>
      <c r="B690" s="4">
        <f>SUM(B691:B694)</f>
        <v>14322544</v>
      </c>
      <c r="C690" s="4">
        <f>SUM(C691:C695)</f>
        <v>14750000</v>
      </c>
      <c r="D690" s="4">
        <f>SUM(D691:D695)</f>
        <v>14955000</v>
      </c>
    </row>
    <row r="691" spans="1:4" ht="18">
      <c r="A691" s="6" t="s">
        <v>598</v>
      </c>
      <c r="B691" s="7">
        <v>11170729</v>
      </c>
      <c r="C691" s="7">
        <v>11600000</v>
      </c>
      <c r="D691" s="7">
        <v>11600000</v>
      </c>
    </row>
    <row r="692" spans="1:4" ht="18">
      <c r="A692" s="6" t="s">
        <v>599</v>
      </c>
      <c r="B692" s="7">
        <v>1778802</v>
      </c>
      <c r="C692" s="7">
        <v>1800000</v>
      </c>
      <c r="D692" s="7">
        <v>2000000</v>
      </c>
    </row>
    <row r="693" spans="1:4" ht="18">
      <c r="A693" s="6" t="s">
        <v>600</v>
      </c>
      <c r="B693" s="7">
        <v>109000</v>
      </c>
      <c r="C693" s="7">
        <v>205000</v>
      </c>
      <c r="D693" s="7">
        <v>210000</v>
      </c>
    </row>
    <row r="694" spans="1:6" ht="18">
      <c r="A694" s="6" t="s">
        <v>601</v>
      </c>
      <c r="B694" s="7">
        <v>1264013</v>
      </c>
      <c r="C694" s="7">
        <v>1100000</v>
      </c>
      <c r="D694" s="7">
        <v>1100000</v>
      </c>
      <c r="F694" s="28" t="s">
        <v>725</v>
      </c>
    </row>
    <row r="695" spans="1:4" ht="18">
      <c r="A695" s="6" t="s">
        <v>652</v>
      </c>
      <c r="B695" s="7">
        <v>0</v>
      </c>
      <c r="C695" s="7">
        <v>45000</v>
      </c>
      <c r="D695" s="7">
        <v>45000</v>
      </c>
    </row>
    <row r="696" spans="1:4" ht="20.25">
      <c r="A696" s="10" t="s">
        <v>602</v>
      </c>
      <c r="B696" s="4">
        <f>SUM(B697:B700)</f>
        <v>5406719</v>
      </c>
      <c r="C696" s="4">
        <f>SUM(C697:C700)</f>
        <v>4925000</v>
      </c>
      <c r="D696" s="4">
        <f>SUM(D697:D700)</f>
        <v>5385000</v>
      </c>
    </row>
    <row r="697" spans="1:4" ht="18">
      <c r="A697" s="6" t="s">
        <v>603</v>
      </c>
      <c r="B697" s="18">
        <v>53938</v>
      </c>
      <c r="C697" s="18">
        <v>75000</v>
      </c>
      <c r="D697" s="18">
        <v>75000</v>
      </c>
    </row>
    <row r="698" spans="1:4" ht="18">
      <c r="A698" s="6" t="s">
        <v>604</v>
      </c>
      <c r="B698" s="18">
        <v>50000</v>
      </c>
      <c r="C698" s="7">
        <v>60000</v>
      </c>
      <c r="D698" s="7">
        <v>60000</v>
      </c>
    </row>
    <row r="699" spans="1:4" ht="18">
      <c r="A699" s="6" t="s">
        <v>605</v>
      </c>
      <c r="B699" s="18">
        <v>4465338</v>
      </c>
      <c r="C699" s="7">
        <v>4000000</v>
      </c>
      <c r="D699" s="7">
        <v>4250000</v>
      </c>
    </row>
    <row r="700" spans="1:4" ht="18">
      <c r="A700" s="6" t="s">
        <v>606</v>
      </c>
      <c r="B700" s="18">
        <v>837443</v>
      </c>
      <c r="C700" s="7">
        <v>790000</v>
      </c>
      <c r="D700" s="7">
        <v>1000000</v>
      </c>
    </row>
    <row r="701" spans="1:4" ht="20.25">
      <c r="A701" s="10" t="s">
        <v>607</v>
      </c>
      <c r="B701" s="4">
        <f>SUM(B702:B704)</f>
        <v>760664</v>
      </c>
      <c r="C701" s="4">
        <f>SUM(C702:C704)</f>
        <v>780000</v>
      </c>
      <c r="D701" s="4">
        <f>SUM(D702:D704)</f>
        <v>665000</v>
      </c>
    </row>
    <row r="702" spans="1:4" ht="18">
      <c r="A702" s="6" t="s">
        <v>608</v>
      </c>
      <c r="B702" s="18">
        <v>9232</v>
      </c>
      <c r="C702" s="7">
        <v>30000</v>
      </c>
      <c r="D702" s="7">
        <v>15000</v>
      </c>
    </row>
    <row r="703" spans="1:4" ht="18">
      <c r="A703" s="6" t="s">
        <v>609</v>
      </c>
      <c r="B703" s="18">
        <v>717100</v>
      </c>
      <c r="C703" s="7">
        <v>700000</v>
      </c>
      <c r="D703" s="7">
        <v>600000</v>
      </c>
    </row>
    <row r="704" spans="1:4" ht="18">
      <c r="A704" s="6" t="s">
        <v>610</v>
      </c>
      <c r="B704" s="18">
        <v>34332</v>
      </c>
      <c r="C704" s="7">
        <v>50000</v>
      </c>
      <c r="D704" s="7">
        <v>50000</v>
      </c>
    </row>
    <row r="705" spans="1:4" ht="20.25">
      <c r="A705" s="10" t="s">
        <v>611</v>
      </c>
      <c r="B705" s="4">
        <f>SUM(B706)</f>
        <v>210790</v>
      </c>
      <c r="C705" s="4">
        <f>SUM(C706)</f>
        <v>190000</v>
      </c>
      <c r="D705" s="4">
        <f>SUM(D706)</f>
        <v>220000</v>
      </c>
    </row>
    <row r="706" spans="1:4" ht="18">
      <c r="A706" s="6" t="s">
        <v>612</v>
      </c>
      <c r="B706" s="18">
        <v>210790</v>
      </c>
      <c r="C706" s="7">
        <v>190000</v>
      </c>
      <c r="D706" s="7">
        <v>220000</v>
      </c>
    </row>
    <row r="707" spans="1:4" ht="20.25">
      <c r="A707" s="4" t="s">
        <v>613</v>
      </c>
      <c r="B707" s="4">
        <f>SUM(B708:B709)</f>
        <v>2677726</v>
      </c>
      <c r="C707" s="4">
        <f>SUM(C708:C709)</f>
        <v>2718000</v>
      </c>
      <c r="D707" s="4">
        <f>SUM(D708:D709)</f>
        <v>2790000</v>
      </c>
    </row>
    <row r="708" spans="1:4" ht="18">
      <c r="A708" s="6" t="s">
        <v>614</v>
      </c>
      <c r="B708" s="18">
        <v>2527726</v>
      </c>
      <c r="C708" s="7">
        <v>2528000</v>
      </c>
      <c r="D708" s="7">
        <v>2600000</v>
      </c>
    </row>
    <row r="709" spans="1:4" ht="18">
      <c r="A709" s="6" t="s">
        <v>615</v>
      </c>
      <c r="B709" s="18">
        <v>150000</v>
      </c>
      <c r="C709" s="7">
        <v>190000</v>
      </c>
      <c r="D709" s="7">
        <v>190000</v>
      </c>
    </row>
    <row r="710" spans="1:4" ht="20.25">
      <c r="A710" s="4" t="s">
        <v>616</v>
      </c>
      <c r="B710" s="4">
        <f>SUM(B711:B716)</f>
        <v>1440380</v>
      </c>
      <c r="C710" s="4">
        <f>SUM(C711:C716)</f>
        <v>1814000</v>
      </c>
      <c r="D710" s="4">
        <f>SUM(D711:D716)</f>
        <v>1991000</v>
      </c>
    </row>
    <row r="711" spans="1:4" ht="18">
      <c r="A711" s="6" t="s">
        <v>617</v>
      </c>
      <c r="B711" s="18">
        <v>1053379</v>
      </c>
      <c r="C711" s="7">
        <v>1110000</v>
      </c>
      <c r="D711" s="7">
        <v>1266000</v>
      </c>
    </row>
    <row r="712" spans="1:4" ht="18">
      <c r="A712" s="6" t="s">
        <v>618</v>
      </c>
      <c r="B712" s="18">
        <v>6984</v>
      </c>
      <c r="C712" s="7">
        <v>7500</v>
      </c>
      <c r="D712" s="7">
        <v>20000</v>
      </c>
    </row>
    <row r="713" spans="1:4" ht="18">
      <c r="A713" s="6" t="s">
        <v>619</v>
      </c>
      <c r="B713" s="18">
        <v>32229</v>
      </c>
      <c r="C713" s="7">
        <v>36000</v>
      </c>
      <c r="D713" s="7">
        <v>74000</v>
      </c>
    </row>
    <row r="714" spans="1:4" ht="18">
      <c r="A714" s="6" t="s">
        <v>620</v>
      </c>
      <c r="B714" s="18">
        <v>0</v>
      </c>
      <c r="C714" s="7">
        <v>500</v>
      </c>
      <c r="D714" s="7">
        <v>1000</v>
      </c>
    </row>
    <row r="715" spans="1:4" ht="18">
      <c r="A715" s="6" t="s">
        <v>621</v>
      </c>
      <c r="B715" s="18">
        <v>200169</v>
      </c>
      <c r="C715" s="7">
        <v>480000</v>
      </c>
      <c r="D715" s="7">
        <v>450000</v>
      </c>
    </row>
    <row r="716" spans="1:4" ht="18">
      <c r="A716" s="6" t="s">
        <v>622</v>
      </c>
      <c r="B716" s="18">
        <v>147619</v>
      </c>
      <c r="C716" s="7">
        <v>180000</v>
      </c>
      <c r="D716" s="7">
        <v>180000</v>
      </c>
    </row>
    <row r="717" spans="1:4" ht="23.25">
      <c r="A717" s="2" t="s">
        <v>623</v>
      </c>
      <c r="B717" s="2">
        <f>B718+B720</f>
        <v>19749361</v>
      </c>
      <c r="C717" s="2">
        <f>C718+C720</f>
        <v>19400000</v>
      </c>
      <c r="D717" s="2">
        <f>D718+D720</f>
        <v>20660000</v>
      </c>
    </row>
    <row r="718" spans="1:4" ht="20.25">
      <c r="A718" s="4" t="s">
        <v>624</v>
      </c>
      <c r="B718" s="4">
        <f>SUM(B719)</f>
        <v>742729</v>
      </c>
      <c r="C718" s="4">
        <f>SUM(C719)</f>
        <v>600000</v>
      </c>
      <c r="D718" s="4">
        <f>SUM(D719)</f>
        <v>760000</v>
      </c>
    </row>
    <row r="719" spans="1:4" ht="18">
      <c r="A719" s="6" t="s">
        <v>625</v>
      </c>
      <c r="B719" s="18">
        <v>742729</v>
      </c>
      <c r="C719" s="7">
        <v>600000</v>
      </c>
      <c r="D719" s="7">
        <v>760000</v>
      </c>
    </row>
    <row r="720" spans="1:4" ht="20.25">
      <c r="A720" s="4" t="s">
        <v>626</v>
      </c>
      <c r="B720" s="4">
        <f>SUM(B721:B722)</f>
        <v>19006632</v>
      </c>
      <c r="C720" s="4">
        <f>SUM(C721:C722)</f>
        <v>18800000</v>
      </c>
      <c r="D720" s="4">
        <f>SUM(D721:D722)</f>
        <v>19900000</v>
      </c>
    </row>
    <row r="721" spans="1:4" ht="18">
      <c r="A721" s="6" t="s">
        <v>627</v>
      </c>
      <c r="B721" s="18">
        <v>1452632</v>
      </c>
      <c r="C721" s="7">
        <v>100000</v>
      </c>
      <c r="D721" s="7">
        <v>100000</v>
      </c>
    </row>
    <row r="722" spans="1:4" ht="18">
      <c r="A722" s="6" t="s">
        <v>628</v>
      </c>
      <c r="B722" s="18">
        <v>17554000</v>
      </c>
      <c r="C722" s="7">
        <v>18700000</v>
      </c>
      <c r="D722" s="7">
        <v>19800000</v>
      </c>
    </row>
    <row r="723" spans="2:4" ht="23.25">
      <c r="B723" s="23"/>
      <c r="D723" s="13"/>
    </row>
    <row r="724" ht="23.25">
      <c r="D724" s="13"/>
    </row>
    <row r="725" spans="2:4" ht="23.25">
      <c r="B725" s="23"/>
      <c r="C725" s="23"/>
      <c r="D725" s="23"/>
    </row>
    <row r="726" spans="2:4" ht="23.25">
      <c r="B726" s="23"/>
      <c r="C726" s="23"/>
      <c r="D726" s="23"/>
    </row>
    <row r="727" spans="2:4" ht="23.25">
      <c r="B727" s="23"/>
      <c r="C727" s="23"/>
      <c r="D727" s="23"/>
    </row>
    <row r="728" ht="23.25">
      <c r="D728" s="13"/>
    </row>
    <row r="729" spans="2:4" ht="23.25">
      <c r="B729" s="23"/>
      <c r="D729" s="13"/>
    </row>
    <row r="730" ht="23.25">
      <c r="D730" s="13"/>
    </row>
    <row r="731" ht="23.25">
      <c r="D731" s="15"/>
    </row>
    <row r="732" ht="23.25">
      <c r="D732" s="13"/>
    </row>
    <row r="733" ht="23.25">
      <c r="D733" s="13"/>
    </row>
    <row r="734" ht="23.25">
      <c r="D734" s="13"/>
    </row>
    <row r="735" ht="23.25">
      <c r="D735" s="13"/>
    </row>
    <row r="736" ht="23.25">
      <c r="D736" s="13"/>
    </row>
    <row r="737" ht="23.25">
      <c r="D737" s="13"/>
    </row>
    <row r="738" ht="23.25">
      <c r="D738" s="13"/>
    </row>
    <row r="739" ht="23.25">
      <c r="D739" s="13"/>
    </row>
    <row r="740" ht="23.25">
      <c r="D740" s="13"/>
    </row>
    <row r="741" ht="23.25">
      <c r="D741" s="13"/>
    </row>
    <row r="742" ht="23.25">
      <c r="D742" s="13"/>
    </row>
    <row r="743" ht="23.25">
      <c r="D743" s="16"/>
    </row>
    <row r="744" ht="23.25">
      <c r="D744" s="13"/>
    </row>
    <row r="745" ht="23.25">
      <c r="D745" s="16"/>
    </row>
    <row r="746" ht="23.25">
      <c r="D746" s="15"/>
    </row>
    <row r="747" ht="23.25">
      <c r="D747" s="13"/>
    </row>
    <row r="748" ht="23.25">
      <c r="D748" s="13"/>
    </row>
    <row r="749" ht="23.25">
      <c r="D749" s="13"/>
    </row>
    <row r="750" ht="23.25">
      <c r="D750" s="13"/>
    </row>
    <row r="751" ht="23.25">
      <c r="D751" s="13"/>
    </row>
    <row r="752" ht="23.25">
      <c r="D752" s="15"/>
    </row>
    <row r="753" ht="23.25">
      <c r="D753" s="13"/>
    </row>
    <row r="754" ht="23.25">
      <c r="D754" s="13"/>
    </row>
    <row r="755" ht="23.25">
      <c r="D755" s="13"/>
    </row>
    <row r="756" ht="23.25">
      <c r="D756" s="13"/>
    </row>
    <row r="757" ht="23.25">
      <c r="D757" s="15"/>
    </row>
    <row r="758" ht="23.25">
      <c r="D758" s="13"/>
    </row>
    <row r="759" ht="23.25">
      <c r="D759" s="13"/>
    </row>
    <row r="760" ht="23.25">
      <c r="D760" s="13"/>
    </row>
    <row r="761" ht="23.25">
      <c r="D761" s="13"/>
    </row>
    <row r="762" ht="23.25">
      <c r="D762" s="15"/>
    </row>
    <row r="763" ht="23.25">
      <c r="D763" s="13"/>
    </row>
    <row r="764" ht="23.25">
      <c r="D764" s="13"/>
    </row>
    <row r="765" ht="23.25">
      <c r="D765" s="15"/>
    </row>
    <row r="766" ht="23.25">
      <c r="D766" s="13"/>
    </row>
    <row r="767" ht="23.25">
      <c r="D767" s="13"/>
    </row>
    <row r="768" ht="23.25">
      <c r="D768" s="13"/>
    </row>
    <row r="769" ht="23.25">
      <c r="D769" s="13"/>
    </row>
    <row r="770" ht="23.25">
      <c r="D770" s="15"/>
    </row>
    <row r="771" ht="23.25">
      <c r="D771" s="13"/>
    </row>
    <row r="772" ht="23.25">
      <c r="D772" s="13"/>
    </row>
    <row r="773" ht="23.25">
      <c r="D773" s="13"/>
    </row>
    <row r="774" ht="23.25">
      <c r="D774" s="13"/>
    </row>
    <row r="775" ht="23.25">
      <c r="D775" s="13"/>
    </row>
    <row r="776" ht="23.25">
      <c r="D776" s="15"/>
    </row>
    <row r="777" ht="23.25">
      <c r="D777" s="13"/>
    </row>
    <row r="778" ht="23.25">
      <c r="D778" s="13"/>
    </row>
    <row r="779" ht="23.25">
      <c r="D779" s="13"/>
    </row>
    <row r="780" ht="23.25">
      <c r="D780" s="15"/>
    </row>
    <row r="781" ht="23.25">
      <c r="D781" s="13"/>
    </row>
    <row r="782" ht="23.25">
      <c r="D782" s="16"/>
    </row>
    <row r="783" ht="23.25">
      <c r="D783" s="13"/>
    </row>
    <row r="784" ht="23.25">
      <c r="D784" s="13"/>
    </row>
    <row r="785" ht="23.25">
      <c r="D785" s="16"/>
    </row>
    <row r="786" ht="23.25">
      <c r="D786" s="13"/>
    </row>
    <row r="787" ht="23.25">
      <c r="D787" s="13"/>
    </row>
    <row r="788" ht="23.25">
      <c r="D788" s="13"/>
    </row>
    <row r="789" ht="23.25">
      <c r="D789" s="13"/>
    </row>
    <row r="790" ht="23.25">
      <c r="D790" s="13"/>
    </row>
    <row r="791" ht="23.25">
      <c r="D791" s="13"/>
    </row>
    <row r="792" ht="23.25">
      <c r="D792" s="17"/>
    </row>
    <row r="793" ht="23.25">
      <c r="D793" s="16"/>
    </row>
    <row r="794" ht="23.25">
      <c r="D794" s="13"/>
    </row>
    <row r="795" ht="23.25">
      <c r="D795" s="16"/>
    </row>
    <row r="796" ht="23.25">
      <c r="D796" s="13"/>
    </row>
    <row r="797" ht="23.25">
      <c r="D797" s="16"/>
    </row>
    <row r="798" ht="23.25">
      <c r="D798" s="13"/>
    </row>
    <row r="799" ht="23.25">
      <c r="D799" s="13"/>
    </row>
  </sheetData>
  <sheetProtection/>
  <conditionalFormatting sqref="C394:C396 C603:C614 C567:D567 C484:C485 D468:D485 C491:D495 C583:C586 C448:D448 C656:D665 C588:D591">
    <cfRule type="cellIs" priority="124" dxfId="63" operator="lessThan" stopIfTrue="1">
      <formula>0</formula>
    </cfRule>
  </conditionalFormatting>
  <conditionalFormatting sqref="C383:C392">
    <cfRule type="cellIs" priority="68" dxfId="63" operator="lessThan" stopIfTrue="1">
      <formula>0</formula>
    </cfRule>
  </conditionalFormatting>
  <conditionalFormatting sqref="C397">
    <cfRule type="cellIs" priority="67" dxfId="63" operator="lessThan" stopIfTrue="1">
      <formula>0</formula>
    </cfRule>
  </conditionalFormatting>
  <conditionalFormatting sqref="C400:C403">
    <cfRule type="cellIs" priority="66" dxfId="63" operator="lessThan" stopIfTrue="1">
      <formula>0</formula>
    </cfRule>
  </conditionalFormatting>
  <conditionalFormatting sqref="C409:C410">
    <cfRule type="cellIs" priority="65" dxfId="63" operator="lessThan" stopIfTrue="1">
      <formula>0</formula>
    </cfRule>
  </conditionalFormatting>
  <conditionalFormatting sqref="C413">
    <cfRule type="cellIs" priority="64" dxfId="63" operator="lessThan" stopIfTrue="1">
      <formula>0</formula>
    </cfRule>
  </conditionalFormatting>
  <conditionalFormatting sqref="C415:C419">
    <cfRule type="cellIs" priority="63" dxfId="63" operator="lessThan" stopIfTrue="1">
      <formula>0</formula>
    </cfRule>
  </conditionalFormatting>
  <conditionalFormatting sqref="C423:C428">
    <cfRule type="cellIs" priority="62" dxfId="63" operator="lessThan" stopIfTrue="1">
      <formula>0</formula>
    </cfRule>
  </conditionalFormatting>
  <conditionalFormatting sqref="C430">
    <cfRule type="cellIs" priority="61" dxfId="63" operator="lessThan" stopIfTrue="1">
      <formula>0</formula>
    </cfRule>
  </conditionalFormatting>
  <conditionalFormatting sqref="C436:C447">
    <cfRule type="cellIs" priority="60" dxfId="63" operator="lessThan" stopIfTrue="1">
      <formula>0</formula>
    </cfRule>
  </conditionalFormatting>
  <conditionalFormatting sqref="C450:C464">
    <cfRule type="cellIs" priority="59" dxfId="63" operator="lessThan" stopIfTrue="1">
      <formula>0</formula>
    </cfRule>
  </conditionalFormatting>
  <conditionalFormatting sqref="C468:C483">
    <cfRule type="cellIs" priority="58" dxfId="63" operator="lessThan" stopIfTrue="1">
      <formula>0</formula>
    </cfRule>
  </conditionalFormatting>
  <conditionalFormatting sqref="C487">
    <cfRule type="cellIs" priority="57" dxfId="63" operator="lessThan" stopIfTrue="1">
      <formula>0</formula>
    </cfRule>
  </conditionalFormatting>
  <conditionalFormatting sqref="C504:C506">
    <cfRule type="cellIs" priority="56" dxfId="63" operator="lessThan" stopIfTrue="1">
      <formula>0</formula>
    </cfRule>
  </conditionalFormatting>
  <conditionalFormatting sqref="C509:C514">
    <cfRule type="cellIs" priority="55" dxfId="63" operator="lessThan" stopIfTrue="1">
      <formula>0</formula>
    </cfRule>
  </conditionalFormatting>
  <conditionalFormatting sqref="C516:C519">
    <cfRule type="cellIs" priority="54" dxfId="63" operator="lessThan" stopIfTrue="1">
      <formula>0</formula>
    </cfRule>
  </conditionalFormatting>
  <conditionalFormatting sqref="C522:C527">
    <cfRule type="cellIs" priority="53" dxfId="63" operator="lessThan" stopIfTrue="1">
      <formula>0</formula>
    </cfRule>
  </conditionalFormatting>
  <conditionalFormatting sqref="C530:C538">
    <cfRule type="cellIs" priority="52" dxfId="63" operator="lessThan" stopIfTrue="1">
      <formula>0</formula>
    </cfRule>
  </conditionalFormatting>
  <conditionalFormatting sqref="C540:C549">
    <cfRule type="cellIs" priority="51" dxfId="63" operator="lessThan" stopIfTrue="1">
      <formula>0</formula>
    </cfRule>
  </conditionalFormatting>
  <conditionalFormatting sqref="C553">
    <cfRule type="cellIs" priority="50" dxfId="63" operator="lessThan" stopIfTrue="1">
      <formula>0</formula>
    </cfRule>
  </conditionalFormatting>
  <conditionalFormatting sqref="C557:C562">
    <cfRule type="cellIs" priority="49" dxfId="63" operator="lessThan" stopIfTrue="1">
      <formula>0</formula>
    </cfRule>
  </conditionalFormatting>
  <conditionalFormatting sqref="C564">
    <cfRule type="cellIs" priority="48" dxfId="63" operator="lessThan" stopIfTrue="1">
      <formula>0</formula>
    </cfRule>
  </conditionalFormatting>
  <conditionalFormatting sqref="C569:C573">
    <cfRule type="cellIs" priority="46" dxfId="63" operator="lessThan" stopIfTrue="1">
      <formula>0</formula>
    </cfRule>
  </conditionalFormatting>
  <conditionalFormatting sqref="C575:C579">
    <cfRule type="cellIs" priority="45" dxfId="63" operator="lessThan" stopIfTrue="1">
      <formula>0</formula>
    </cfRule>
  </conditionalFormatting>
  <conditionalFormatting sqref="C581">
    <cfRule type="cellIs" priority="44" dxfId="63" operator="lessThan" stopIfTrue="1">
      <formula>0</formula>
    </cfRule>
  </conditionalFormatting>
  <conditionalFormatting sqref="C593:C601">
    <cfRule type="cellIs" priority="42" dxfId="63" operator="lessThan" stopIfTrue="1">
      <formula>0</formula>
    </cfRule>
  </conditionalFormatting>
  <conditionalFormatting sqref="C617:C626">
    <cfRule type="cellIs" priority="40" dxfId="63" operator="lessThan" stopIfTrue="1">
      <formula>0</formula>
    </cfRule>
  </conditionalFormatting>
  <conditionalFormatting sqref="C628:C632">
    <cfRule type="cellIs" priority="39" dxfId="63" operator="lessThan" stopIfTrue="1">
      <formula>0</formula>
    </cfRule>
  </conditionalFormatting>
  <conditionalFormatting sqref="C634:C635">
    <cfRule type="cellIs" priority="38" dxfId="63" operator="lessThan" stopIfTrue="1">
      <formula>0</formula>
    </cfRule>
  </conditionalFormatting>
  <conditionalFormatting sqref="C637:C647">
    <cfRule type="cellIs" priority="37" dxfId="63" operator="lessThan" stopIfTrue="1">
      <formula>0</formula>
    </cfRule>
  </conditionalFormatting>
  <conditionalFormatting sqref="C649:C654">
    <cfRule type="cellIs" priority="36" dxfId="63" operator="lessThan" stopIfTrue="1">
      <formula>0</formula>
    </cfRule>
  </conditionalFormatting>
  <conditionalFormatting sqref="C668">
    <cfRule type="cellIs" priority="33" dxfId="63" operator="lessThan" stopIfTrue="1">
      <formula>0</formula>
    </cfRule>
  </conditionalFormatting>
  <conditionalFormatting sqref="C671:C676">
    <cfRule type="cellIs" priority="32" dxfId="63" operator="lessThan" stopIfTrue="1">
      <formula>0</formula>
    </cfRule>
  </conditionalFormatting>
  <conditionalFormatting sqref="C678:C681">
    <cfRule type="cellIs" priority="31" dxfId="63" operator="lessThan" stopIfTrue="1">
      <formula>0</formula>
    </cfRule>
  </conditionalFormatting>
  <conditionalFormatting sqref="C683:C686">
    <cfRule type="cellIs" priority="30" dxfId="63" operator="lessThan" stopIfTrue="1">
      <formula>0</formula>
    </cfRule>
  </conditionalFormatting>
  <conditionalFormatting sqref="C688:C689">
    <cfRule type="cellIs" priority="29" dxfId="63" operator="lessThan" stopIfTrue="1">
      <formula>0</formula>
    </cfRule>
  </conditionalFormatting>
  <conditionalFormatting sqref="C691:C695">
    <cfRule type="cellIs" priority="28" dxfId="63" operator="lessThan" stopIfTrue="1">
      <formula>0</formula>
    </cfRule>
  </conditionalFormatting>
  <conditionalFormatting sqref="C697:C700">
    <cfRule type="cellIs" priority="27" dxfId="63" operator="lessThan" stopIfTrue="1">
      <formula>0</formula>
    </cfRule>
  </conditionalFormatting>
  <conditionalFormatting sqref="C702:C704">
    <cfRule type="cellIs" priority="26" dxfId="63" operator="lessThan" stopIfTrue="1">
      <formula>0</formula>
    </cfRule>
  </conditionalFormatting>
  <conditionalFormatting sqref="C706">
    <cfRule type="cellIs" priority="25" dxfId="63" operator="lessThan" stopIfTrue="1">
      <formula>0</formula>
    </cfRule>
  </conditionalFormatting>
  <conditionalFormatting sqref="C708:C709">
    <cfRule type="cellIs" priority="24" dxfId="63" operator="lessThan" stopIfTrue="1">
      <formula>0</formula>
    </cfRule>
  </conditionalFormatting>
  <conditionalFormatting sqref="C711:C716">
    <cfRule type="cellIs" priority="23" dxfId="63" operator="lessThan" stopIfTrue="1">
      <formula>0</formula>
    </cfRule>
  </conditionalFormatting>
  <conditionalFormatting sqref="C719">
    <cfRule type="cellIs" priority="22" dxfId="63" operator="lessThan" stopIfTrue="1">
      <formula>0</formula>
    </cfRule>
  </conditionalFormatting>
  <conditionalFormatting sqref="C721:C722">
    <cfRule type="cellIs" priority="21" dxfId="63" operator="lessThan" stopIfTrue="1">
      <formula>0</formula>
    </cfRule>
  </conditionalFormatting>
  <conditionalFormatting sqref="C404">
    <cfRule type="cellIs" priority="20" dxfId="63" operator="lessThan" stopIfTrue="1">
      <formula>0</formula>
    </cfRule>
  </conditionalFormatting>
  <conditionalFormatting sqref="C406:C407">
    <cfRule type="cellIs" priority="19" dxfId="63" operator="lessThan" stopIfTrue="1">
      <formula>0</formula>
    </cfRule>
  </conditionalFormatting>
  <conditionalFormatting sqref="C420">
    <cfRule type="cellIs" priority="18" dxfId="63" operator="lessThan" stopIfTrue="1">
      <formula>0</formula>
    </cfRule>
  </conditionalFormatting>
  <conditionalFormatting sqref="C465">
    <cfRule type="cellIs" priority="17" dxfId="63" operator="lessThan" stopIfTrue="1">
      <formula>0</formula>
    </cfRule>
  </conditionalFormatting>
  <conditionalFormatting sqref="C550">
    <cfRule type="cellIs" priority="16" dxfId="63" operator="lessThan" stopIfTrue="1">
      <formula>0</formula>
    </cfRule>
  </conditionalFormatting>
  <conditionalFormatting sqref="C554:C555">
    <cfRule type="cellIs" priority="15" dxfId="63" operator="lessThan" stopIfTrue="1">
      <formula>0</formula>
    </cfRule>
  </conditionalFormatting>
  <conditionalFormatting sqref="B691:B695">
    <cfRule type="cellIs" priority="14" dxfId="63" operator="lessThan" stopIfTrue="1">
      <formula>0</formula>
    </cfRule>
  </conditionalFormatting>
  <conditionalFormatting sqref="D385:D392 D581 D583 D585:D586 D693:D695 D394:D397 D400:D404 D406:D407 D409:D410 D412:D413 D415:D420 D423:D428 D430 D432 D436:D447 D504:D506 D509:D514 D516:D519 D522:D527 D530:D538 D540:D550 D553:D555 D557:D562 D564 D569:D573 D575:D579 D593:D594 D617:D626 D628:D632 D634:D635 D637:D647 D649:D654 D671:D676 D678:D681 D683:D686 D688:D689 D691 D697:D700 D702:D704 D706 D708:D709 D711:D716 D719 D721:D723 D450:D465 D608:D614 D487">
    <cfRule type="cellIs" priority="13" dxfId="63" operator="lessThan" stopIfTrue="1">
      <formula>0</formula>
    </cfRule>
  </conditionalFormatting>
  <conditionalFormatting sqref="D595:D601 D603:D607">
    <cfRule type="cellIs" priority="12" dxfId="63" operator="lessThan" stopIfTrue="1">
      <formula>0</formula>
    </cfRule>
  </conditionalFormatting>
  <conditionalFormatting sqref="D692">
    <cfRule type="cellIs" priority="11" dxfId="63" operator="lessThan" stopIfTrue="1">
      <formula>0</formula>
    </cfRule>
  </conditionalFormatting>
  <conditionalFormatting sqref="C667">
    <cfRule type="cellIs" priority="10" dxfId="63" operator="lessThan" stopIfTrue="1">
      <formula>0</formula>
    </cfRule>
  </conditionalFormatting>
  <conditionalFormatting sqref="C488:C490">
    <cfRule type="cellIs" priority="8" dxfId="63" operator="lessThan" stopIfTrue="1">
      <formula>0</formula>
    </cfRule>
  </conditionalFormatting>
  <conditionalFormatting sqref="D488:D490">
    <cfRule type="cellIs" priority="7" dxfId="63" operator="lessThan" stopIfTrue="1">
      <formula>0</formula>
    </cfRule>
  </conditionalFormatting>
  <conditionalFormatting sqref="B487:B490">
    <cfRule type="cellIs" priority="6" dxfId="63" operator="lessThan" stopIfTrue="1">
      <formula>0</formula>
    </cfRule>
  </conditionalFormatting>
  <conditionalFormatting sqref="D667:D668">
    <cfRule type="cellIs" priority="5" dxfId="63" operator="lessThan" stopIfTrue="1">
      <formula>0</formula>
    </cfRule>
  </conditionalFormatting>
  <conditionalFormatting sqref="D508">
    <cfRule type="cellIs" priority="4" dxfId="63" operator="lessThan" stopIfTrue="1">
      <formula>0</formula>
    </cfRule>
  </conditionalFormatting>
  <conditionalFormatting sqref="D521">
    <cfRule type="cellIs" priority="3" dxfId="63" operator="lessThan" stopIfTrue="1">
      <formula>0</formula>
    </cfRule>
  </conditionalFormatting>
  <conditionalFormatting sqref="B492:B495">
    <cfRule type="cellIs" priority="2" dxfId="63" operator="lessThan" stopIfTrue="1">
      <formula>0</formula>
    </cfRule>
  </conditionalFormatting>
  <conditionalFormatting sqref="C508">
    <cfRule type="cellIs" priority="1" dxfId="63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5" r:id="rId1"/>
  <headerFooter>
    <oddHeader>&amp;Cהצעת תקציב 2018
לאישור וועדת הכספים
</oddHeader>
    <oddFooter>&amp;Cעמוד &amp;P מתוך &amp;N</oddFooter>
  </headerFooter>
  <rowBreaks count="13" manualBreakCount="13">
    <brk id="48" max="255" man="1"/>
    <brk id="109" max="3" man="1"/>
    <brk id="169" max="255" man="1"/>
    <brk id="225" max="255" man="1"/>
    <brk id="283" max="255" man="1"/>
    <brk id="336" max="3" man="1"/>
    <brk id="392" max="255" man="1"/>
    <brk id="432" max="255" man="1"/>
    <brk id="495" max="3" man="1"/>
    <brk id="550" max="3" man="1"/>
    <brk id="614" max="255" man="1"/>
    <brk id="665" max="3" man="1"/>
    <brk id="722" max="3" man="1"/>
  </rowBreaks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רויטל פיטרמן</dc:creator>
  <cp:keywords/>
  <dc:description/>
  <cp:lastModifiedBy>בינה לב</cp:lastModifiedBy>
  <cp:lastPrinted>2018-01-08T23:24:33Z</cp:lastPrinted>
  <dcterms:created xsi:type="dcterms:W3CDTF">2017-01-04T06:58:52Z</dcterms:created>
  <dcterms:modified xsi:type="dcterms:W3CDTF">2018-01-18T12:12:09Z</dcterms:modified>
  <cp:category/>
  <cp:version/>
  <cp:contentType/>
  <cp:contentStatus/>
</cp:coreProperties>
</file>